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D:\עמית\עבודה\סלה\תלם\שאלות והבהרות\גרסאות מסמכים עם שינויים\"/>
    </mc:Choice>
  </mc:AlternateContent>
  <xr:revisionPtr revIDLastSave="0" documentId="13_ncr:1_{2FBEEFB3-D740-46DC-8075-33D755EE72F5}" xr6:coauthVersionLast="47" xr6:coauthVersionMax="47" xr10:uidLastSave="{00000000-0000-0000-0000-000000000000}"/>
  <bookViews>
    <workbookView xWindow="-28920" yWindow="2595" windowWidth="29040" windowHeight="15840" activeTab="2" xr2:uid="{C34F8B01-73A4-49DB-806F-F79E2A47F6B9}"/>
  </bookViews>
  <sheets>
    <sheet name="שקלול איכות" sheetId="1" r:id="rId1"/>
    <sheet name="הצעת מחיר" sheetId="2" r:id="rId2"/>
    <sheet name="שקלול ציון הצעה" sheetId="3" r:id="rId3"/>
  </sheets>
  <definedNames>
    <definedName name="_ftn1" localSheetId="1">'הצעת מחיר'!$A$30</definedName>
    <definedName name="_ftnref1" localSheetId="1">'הצעת מחיר'!$D$14</definedName>
    <definedName name="_Hlk85653706" localSheetId="0">'שקלול איכות'!$A$16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2" l="1"/>
  <c r="F5" i="2"/>
  <c r="G5" i="3" s="1"/>
  <c r="E5" i="2"/>
  <c r="F5" i="3" s="1"/>
  <c r="D5" i="2"/>
  <c r="E5" i="3" s="1"/>
  <c r="C5" i="2"/>
  <c r="D5" i="3" s="1"/>
  <c r="G24" i="1"/>
  <c r="D2" i="3" s="1"/>
  <c r="I24" i="1"/>
  <c r="E2" i="3" s="1"/>
  <c r="K24" i="1"/>
  <c r="F2" i="3" s="1"/>
  <c r="M24" i="1"/>
  <c r="G2" i="3" s="1"/>
  <c r="O24" i="1"/>
  <c r="H2" i="3" s="1"/>
  <c r="F10" i="3"/>
  <c r="H9" i="3"/>
  <c r="H10" i="3" s="1"/>
  <c r="G9" i="3"/>
  <c r="G10" i="3" s="1"/>
  <c r="F9" i="3"/>
  <c r="E9" i="3"/>
  <c r="E10" i="3" s="1"/>
  <c r="D9" i="3"/>
  <c r="D10" i="3" s="1"/>
  <c r="H5" i="3"/>
  <c r="O17" i="2"/>
  <c r="O18" i="2"/>
  <c r="O19" i="2"/>
  <c r="O20" i="2"/>
  <c r="O21" i="2"/>
  <c r="O22" i="2"/>
  <c r="O23" i="2"/>
  <c r="O24" i="2"/>
  <c r="O25" i="2"/>
  <c r="O26" i="2"/>
  <c r="O27" i="2"/>
  <c r="O16" i="2"/>
  <c r="M17" i="2"/>
  <c r="M18" i="2"/>
  <c r="M19" i="2"/>
  <c r="M20" i="2"/>
  <c r="M21" i="2"/>
  <c r="M22" i="2"/>
  <c r="M23" i="2"/>
  <c r="M24" i="2"/>
  <c r="M25" i="2"/>
  <c r="M26" i="2"/>
  <c r="M27" i="2"/>
  <c r="M16" i="2"/>
  <c r="K17" i="2"/>
  <c r="K18" i="2"/>
  <c r="K19" i="2"/>
  <c r="K20" i="2"/>
  <c r="K21" i="2"/>
  <c r="K22" i="2"/>
  <c r="K23" i="2"/>
  <c r="K24" i="2"/>
  <c r="K25" i="2"/>
  <c r="K26" i="2"/>
  <c r="K27" i="2"/>
  <c r="K16" i="2"/>
  <c r="I17" i="2"/>
  <c r="I18" i="2"/>
  <c r="I19" i="2"/>
  <c r="I20" i="2"/>
  <c r="I21" i="2"/>
  <c r="I22" i="2"/>
  <c r="I23" i="2"/>
  <c r="I24" i="2"/>
  <c r="I25" i="2"/>
  <c r="I26" i="2"/>
  <c r="I27" i="2"/>
  <c r="I16" i="2"/>
  <c r="G17" i="2"/>
  <c r="G18" i="2"/>
  <c r="G19" i="2"/>
  <c r="G20" i="2"/>
  <c r="G21" i="2"/>
  <c r="G22" i="2"/>
  <c r="G23" i="2"/>
  <c r="G24" i="2"/>
  <c r="G25" i="2"/>
  <c r="G26" i="2"/>
  <c r="G27" i="2"/>
  <c r="G16" i="2"/>
  <c r="M28" i="2" l="1"/>
  <c r="G7" i="3" s="1"/>
  <c r="G28" i="2"/>
  <c r="D7" i="3" s="1"/>
  <c r="I28" i="2"/>
  <c r="E7" i="3" s="1"/>
  <c r="K28" i="2"/>
  <c r="F7" i="3" s="1"/>
  <c r="E8" i="3" s="1"/>
  <c r="O28" i="2"/>
  <c r="H7" i="3" s="1"/>
  <c r="H6" i="3"/>
  <c r="G6" i="3"/>
  <c r="F6" i="3"/>
  <c r="D6" i="3"/>
  <c r="E6" i="3"/>
  <c r="E24" i="1"/>
  <c r="B24" i="1"/>
  <c r="H8" i="3" l="1"/>
  <c r="D8" i="3"/>
  <c r="G8" i="3"/>
  <c r="D11" i="3"/>
  <c r="D14" i="3" s="1"/>
  <c r="F8" i="3"/>
  <c r="F11" i="3" s="1"/>
  <c r="F14" i="3" s="1"/>
  <c r="E11" i="3"/>
  <c r="E14" i="3" s="1"/>
  <c r="H11" i="3"/>
  <c r="H14" i="3" s="1"/>
  <c r="G11" i="3"/>
  <c r="G14" i="3" s="1"/>
</calcChain>
</file>

<file path=xl/sharedStrings.xml><?xml version="1.0" encoding="utf-8"?>
<sst xmlns="http://schemas.openxmlformats.org/spreadsheetml/2006/main" count="153" uniqueCount="107">
  <si>
    <t>אמת מידה</t>
  </si>
  <si>
    <t>מתודולוגיה למתן השירותים</t>
  </si>
  <si>
    <t>תתי סעיפים באמת המידה</t>
  </si>
  <si>
    <t xml:space="preserve">פירוט השירותים הנוספים </t>
  </si>
  <si>
    <t>ניקוד כולל מקסימלי</t>
  </si>
  <si>
    <t>ניקוד תת סעיף מקסימלי</t>
  </si>
  <si>
    <t>פירוט</t>
  </si>
  <si>
    <t xml:space="preserve">המציע יידרש להגיש פירוט של השירותים הנוספים אשר יוצעו לנסיינים. הניקוד יינתן בהתאם למגוון ולרלוונטיות של השירותים הנוספים המוצעים </t>
  </si>
  <si>
    <t xml:space="preserve">תוכנית להקמת המרכז </t>
  </si>
  <si>
    <t>המציע יגיש תוכנית להקמת המרכז. התוכנית תכלול התיחסות ללוח זמנים להקמה, צוות התכנון, הקבלנים שיבצעו את ההקמה, תוכנית לרכש הציוד. הניקוד יינתן בהתאם לרמת הפירוט שיוגש בתוכנית והתאמתו לדרישות המכרז</t>
  </si>
  <si>
    <t xml:space="preserve">תוכנית עסקית </t>
  </si>
  <si>
    <r>
      <t xml:space="preserve">הנחות לגבי מקורות המימון לפרויקט (מהון עצמי וממקורות נוספים) – </t>
    </r>
    <r>
      <rPr>
        <sz val="12"/>
        <color theme="1"/>
        <rFont val="Narkisim"/>
        <family val="2"/>
      </rPr>
      <t>המציע יפרט את מקורות המימון להם הוא מחוייב במסגרת הפרויקט</t>
    </r>
  </si>
  <si>
    <t xml:space="preserve">איכות הציוד המוצע על ידי המציע </t>
  </si>
  <si>
    <t>מציע 1</t>
  </si>
  <si>
    <t>מציע 2</t>
  </si>
  <si>
    <t>מציע 3</t>
  </si>
  <si>
    <t>הזמינות תוגדר על פי הצהרת המציע בהתבסס על נתוני יצרן. יינתן ניקוד על זמינות גבוהה יותר מהדרישה המפורטת בנספח ב'1 
אופן הניקוד ייקבע בהתאם להתחיבות המציע לשיעור הזמינות ממוצעת של כל הפריטים המוצעים על ידי המציע במסגרת הציוד הבסיסי:
97% ועד 98% - 1 נק'
מ- 98% ועד 99% - 2 נק'
מ- 99% ועד 99.5% - 3 נק'
מעל 99.5% - 4 נק'</t>
  </si>
  <si>
    <r>
      <t>התחייבות  יצרן הציוד הנבחן למשך תקופת התחזוקה</t>
    </r>
    <r>
      <rPr>
        <sz val="12"/>
        <color theme="1"/>
        <rFont val="Narkisim"/>
        <family val="2"/>
      </rPr>
      <t xml:space="preserve"> </t>
    </r>
  </si>
  <si>
    <t>יינתן ניקוד על התחייבות יצרן הציוד הנבחן לתמיכה בתחזוקה (לרבות קיום חלקי חילוף וללא מרכיבים קלוחים) לשנים נוספות מעבר לדרישה הבסיסית (5 שנות התחייבות ממועד רכישת הציוד)
אופן קביעת הניקוד:
עבור כל שנת התחייבות לתחזוקה נוספת מעל 5 שנות ההתחייבות בסיסית של המציע תינתן 0.4 נקודה</t>
  </si>
  <si>
    <r>
      <t>ניסיון יצרן הציוד הנבחן</t>
    </r>
    <r>
      <rPr>
        <sz val="12"/>
        <color theme="1"/>
        <rFont val="Narkisim"/>
        <family val="2"/>
      </rPr>
      <t xml:space="preserve"> </t>
    </r>
  </si>
  <si>
    <t>יינתן ניקוד בגין כל פריט בציוד הנבחן  המוצע שנמכר (בגרסה המוצע במסגרת ההצעה למכרז או בגרסה שהינה עד 2 דורות קודמים לגרסה המוצעת) בכמות העולה על 10 יחידות ללקוחות בכלל וללקוחות בינ"ל
אופן קביעת הניקוד:
תסוכם כמות הפריטים בציוד הנבחן שנמכרו בהיקף של 10 יחידות  ללקוחות כלליים וללקוחות בינ"ל בפרט:</t>
  </si>
  <si>
    <t>יכולות נוספות</t>
  </si>
  <si>
    <t>יכולות נוספות של הציוד הנבחן המוצע מעבר לדרישות בפרמטרים המוגדרים לציוד בנספח ב'1 (מפרט דרישות והגדרת עבודה) ומידת התאמתו למתן שירותי המרכז 
הפרמטרים הרלוונטים למתן הניקוד לפי אמת מידה זו: ציוד המאפשר ניסויים של לוויינים במשקלים ובגדלים גדולים יותר מהמוגדר, טווחי טמפרטורה גדולים יותר, תאוצות במרעדים גדולות יותר, הרחבת תחומי תדר בתא אל-הד ובתחנת הקרקע</t>
  </si>
  <si>
    <t>ציוד ייעודי נוסף</t>
  </si>
  <si>
    <t xml:space="preserve">ניסיון של גורם המחזיק בלפחות 25% במציע </t>
  </si>
  <si>
    <t>ניסיון  של בעל ניסיון בהפעלת מרכז ניסויים לתחום הלווינות הקטנה במציע, ואחזקת בעל הניסיון המוצע במציע</t>
  </si>
  <si>
    <t xml:space="preserve">אתר המרכז  </t>
  </si>
  <si>
    <t xml:space="preserve">מאפיינים של האתר המוצע  </t>
  </si>
  <si>
    <t xml:space="preserve">לוח הזמנים להשלמת אתר המרכז והיכולת והמוכנות להפעלה מלאה </t>
  </si>
  <si>
    <t xml:space="preserve">ניסיון מנהל המרכז המוצע </t>
  </si>
  <si>
    <t xml:space="preserve">תינתן נקודה לכל תוספת 12 חודשי ניסיון של מנהל המרכז המוצע בתפקיד ניהול העונה על הדרישות בסעיף 3.5.1 לעיל, ככל והחברה שניהל עסקה בתחום החלל </t>
  </si>
  <si>
    <t xml:space="preserve">תינתן 1 נק', לכל 12 חודשי ניסיון של מנהל המרכז המוצע בניהול חברה העומדת בדרישות סעיף 3.5.2 לעיל (מעבר לנדרש בתנאי הסף) </t>
  </si>
  <si>
    <t xml:space="preserve">תינתן 1 נק' לכל תוספת של 12 חודשי ניסיון של מנהל המרכז המוצע בתפקיד ניהול העונה על הדרישות בסעיף 3.5.3 לעיל (מעבר לנדרש בתנאי הסף) </t>
  </si>
  <si>
    <t>חוות דעת לקוחות</t>
  </si>
  <si>
    <t xml:space="preserve">התחייבות להפעלת המרכז מעבר לתקופת ההתקשרות </t>
  </si>
  <si>
    <t>חוות דעת של לקוחות על חבר במציע, העונה על הדרישות לתחום פעילות מוכר בסעיף 3.4 לעיל, ועל מנהל מרכז המוצע בחברות בהן שימש מנהל המרכז המוצע בתפקיד ניהולי, כמפורט בסעיף 3.5 לעיל  (עד 2.5 נק' לכל אחד). 
הלקוחות ייבחרו על ידי וועדת המכרזים לפי שיקול דעתה, וזאת על בסיס הרלוונטיות של אותם גורמים לפעילות המרכז המתוכנן לפי הוראות מכרז זה.
הנושאים שייבחנו לכל אחד מהגורמים:
1. מגוון השירותים המסופקים על ידי המציע 
2. עמידה ברמות השירות הנדרשות
3. רמת השירותיות ללקוחות</t>
  </si>
  <si>
    <t xml:space="preserve">זמינות הציוד הנבחן </t>
  </si>
  <si>
    <t>מציע 4</t>
  </si>
  <si>
    <t>מציע 5</t>
  </si>
  <si>
    <t>Ai</t>
  </si>
  <si>
    <t>Fmi</t>
  </si>
  <si>
    <t>מרכיב</t>
  </si>
  <si>
    <t>הצעה לתשלום שנתי קבוע (כולל מע"מ)</t>
  </si>
  <si>
    <t>סכום ההשתתפות במש"ח (שלמים)
עד 10 מש"ח</t>
  </si>
  <si>
    <t>הצעת המחיר עבור שירותי הניסוי</t>
  </si>
  <si>
    <t>סעיף</t>
  </si>
  <si>
    <t>רכיב התמורה</t>
  </si>
  <si>
    <t>יחידת מידה</t>
  </si>
  <si>
    <t>סכום מוצע בש"ח לפני מע"מ אחרי ההנחה</t>
  </si>
  <si>
    <t>בדיקות הרעדה</t>
  </si>
  <si>
    <t>שעת עבודה</t>
  </si>
  <si>
    <t>בדיקת מחזורי טמפרטורה בתא תרמי וואקום (TV)</t>
  </si>
  <si>
    <t>יום שימוש</t>
  </si>
  <si>
    <t>בדיקות פונקציונאליות בתנאי טמפרטורה בתא תרמי וואקום (TV) קטן</t>
  </si>
  <si>
    <t>בדיקות פונקציונאליות בתנאי טמפרטורה בתא תרמי וואקום (TV) גדול</t>
  </si>
  <si>
    <t>שימוש בתנור</t>
  </si>
  <si>
    <t>ביצוע Outgazing למכלולים בתא וואקום תרמי</t>
  </si>
  <si>
    <t>לכל סוג בדיקה</t>
  </si>
  <si>
    <t>שימוש באזור עבודה במעבדות או במתחם הנקי לצרכי הרכבות, שילובים ובדיקות פונקציונאליות</t>
  </si>
  <si>
    <t>שעת ייעוץ – כ"א מקצועי ומומחי תוכן לשירות תכן הנדסי, סימולציה, מכני, תרמי, חשמלי, תקשורת, אבטחת איכות ובניית תוכנית ניסוי</t>
  </si>
  <si>
    <t>שעת ייעוץ – כ"א בתחום העסקי = שירות ייעוץ בנושאי רגולציה, שיגור, חיבור למשקיעים</t>
  </si>
  <si>
    <t>מקדם השקלול
K</t>
  </si>
  <si>
    <t>אחוז הנחה
d1</t>
  </si>
  <si>
    <t>אחוז הנחה
d2</t>
  </si>
  <si>
    <t>אחוז הנחה
d3</t>
  </si>
  <si>
    <t>אחוז הנחה
d4</t>
  </si>
  <si>
    <t>אחוז הנחה
d5</t>
  </si>
  <si>
    <t xml:space="preserve">תמורה מקסימלית בש"ח לפני מע"מ
TSmaxj  </t>
  </si>
  <si>
    <t>סה"כ - SK1</t>
  </si>
  <si>
    <t>סה"כ - SK2</t>
  </si>
  <si>
    <t>סה"כ - SK3</t>
  </si>
  <si>
    <t>סה"כ - SK4</t>
  </si>
  <si>
    <t>סה"כ - SK5</t>
  </si>
  <si>
    <t>ציון איכות</t>
  </si>
  <si>
    <t>ציון הצעת מחיר</t>
  </si>
  <si>
    <t>ציון הצעה</t>
  </si>
  <si>
    <t>הצעת מחיר</t>
  </si>
  <si>
    <t>התייחסות הוועדה</t>
  </si>
  <si>
    <t>ציון</t>
  </si>
  <si>
    <r>
      <t>מידת הסבירות והפירוט של הנחות מרכזיות</t>
    </r>
    <r>
      <rPr>
        <sz val="12"/>
        <color theme="1"/>
        <rFont val="Narkisim"/>
        <family val="2"/>
      </rPr>
      <t xml:space="preserve"> להקמת והפעלת המרכז – המציע יפרט את ההנחות הנוגעות לעלות ההקמה התפעול, והתחזוקה של המרכז. </t>
    </r>
  </si>
  <si>
    <t>כמו כן, יפרט המציע את הסיכונים הכלכליים להפעלת המרכז (לרבות שינויים אקסוגניים כגון שערי מטבע או מחירי תשומות) ואת אופן הפעולה המוצע לצמצום החשיפה אליהם</t>
  </si>
  <si>
    <t xml:space="preserve">הצעה להתמודדות עם סוגיית ניגוד עניינים פוטנציאלית ולהגנה על זכויות קניין רוחני של נסיינים שיבקשו לבצע ניסוי במרכז  </t>
  </si>
  <si>
    <t>הצעה לתכנים במסגרת תוכניות ההאצה לקידום האקוסיסטם בתחום הלוויינות - התחייבות לסוגי השירותים האקסלרטורים, האקתונים, בדגש על שת"פ עם גופים מובילים בתחום הלווינות בעולם )כולל קרנות הון סיכון ושיתופי פעולה מחקריים עם מוסדות אקדמיים)</t>
  </si>
  <si>
    <t>מעבר לציוד הנבחן הנדרש בנספח ב1, שיוצע על ידי המציע כחלק מציוד המרכז ואשר יימצא על ידי וועדת המכרזים כרלוונטי לפעילות המרכז. יובהר כי במקרה שיוצע ציוד נוסף כאמור על המציע לכלול את עלות הציוד במסגרת הצעתו הכספית למכרז.</t>
  </si>
  <si>
    <t>יינתנו 3 נק' לכל תחום פעילות מוכר נוסף (כמוגדר בסעיף 3.4 לעיל) של חבר במציע, המחזיק לפחות 25% מהבעלות במציע, שאיננו תחום הפעילות המוכר שהוצג במסגרת הוכחת תנאי הסף על ידי מי מהחברים במציע (עמידה בדרישה לניסיון בתחום פעילות מוכר אחד).
יובהר כי ככל שיש מספר חברים במציע המחזיקים כל אחד בנפרד בלפחות 25% מהבעלות במציע – יוכל כל חבר כאמור לזכות בניקוד לפי סעיף זה בנפרד</t>
  </si>
  <si>
    <r>
      <t xml:space="preserve">עבור ניסיון בעל הניסיון בהפעלת מרכז הניסויים
</t>
    </r>
    <r>
      <rPr>
        <sz val="12"/>
        <color theme="1"/>
        <rFont val="Narkisim"/>
        <family val="2"/>
      </rPr>
      <t>על מנת לקבל ניקוד לפי אמת מידה זו, המציע יידרש להציג כחלק מהצעתו בעל ניסיון בהפעלת מרכז ניסויים, העומד בתנאים של סעיף 3.4.1.3 לעיל. בעל הניסיון בהפעלת מרכז ניסויים יכול להיות המציע או חבר במציע, ויכול להיות קבלן מהותי.
המציע יהיה זכאי לנקודה אחת עבור כל לווין, מהלוויין החמישי ואילך, שנבדק על ידי בעל הניסיון בהפעלת מרכז הניסויים בתקופה של 24 חודשים הקודמים למועד הגשת ההצעה ושוגר לחלל.
ת</t>
    </r>
    <r>
      <rPr>
        <b/>
        <u/>
        <sz val="12"/>
        <color theme="1"/>
        <rFont val="Narkisim"/>
        <family val="2"/>
      </rPr>
      <t xml:space="preserve">וספת ניקוד עבור היות בעל ניסיון בעל הניסיון בהפעלת מרכז הניסויים חבר במציע
</t>
    </r>
    <r>
      <rPr>
        <sz val="12"/>
        <color theme="1"/>
        <rFont val="Narkisim"/>
        <family val="2"/>
      </rPr>
      <t>המציע יזכה בתוספת ניקוד, מעבר לאמור לעיל, ככל ובעל הניסיון בהפעלת מרכז הניסויים מחזיק במציע בהיקף העולה על 10% - על כל 10% אחזקה במציע נוספים מעבר ל- 10% יקבל תוספת ניקוד של 0.25 נק' על כל נקודה כאמור לעיל.
כל האמור לעיל יחושב עד תקרה של 15 נקודות במצטבר.</t>
    </r>
  </si>
  <si>
    <r>
      <t>1.1.</t>
    </r>
    <r>
      <rPr>
        <sz val="12"/>
        <color theme="1"/>
        <rFont val="Times New Roman"/>
        <family val="1"/>
      </rPr>
      <t xml:space="preserve">         </t>
    </r>
    <r>
      <rPr>
        <sz val="12"/>
        <color theme="1"/>
        <rFont val="Narkisim"/>
        <family val="2"/>
      </rPr>
      <t xml:space="preserve">קיום כל האישורים (לרבות אישורים סטוטטוריים) להקמת מרכז הניסויים במיקום המוצע, 
1.2.         עצמאות המתקן ממתקני הספק או החברים בספק,
1.3.          רמת המגבלות על גישה לנסיינים שונים,  
1.4.         גמישות לשינויים במבנה ככל שיהיה צורך,
1.5.         הפוטנציאל ויכולת ההרחבה של האתר בהתאם להרחבת הפעילות במרכז,
1.6 קיום אופציות למציע מול בעל הזכויות באתר להארכת תקופת השימוש באתר המוצע מעבר לתקופת ההתקשרות   </t>
    </r>
  </si>
  <si>
    <t xml:space="preserve">תינתן 0.5 נקודה לכל רבעון הקדמה יחסית ל 36 חודשים מ-ARO </t>
  </si>
  <si>
    <t>יינתנו 3 נק' לכל שנה בה התחייב המציע להמשיך ולהפעיל את המרכז, בתנאים המפורטים בהסכם ההתקשרות על כל חובות הספק במסגרתו, מעבר לתקופת ההפעלה, בהתאם לתנאי ההפעלה בהסכם ההתקשרות, אך ללא תמורה כלשהי מצד המשרד בתקופה זו עד תקרה של 2 שנים נוספות.
יובהר כי מימוש הצעת המציע תבוצע בהתאם לשיקול דעתו של המשרד, כמפורט בסעיף 11.4 להסכם (חלק ב' למכרז).</t>
  </si>
  <si>
    <t xml:space="preserve">הצעת המחיר הכוללת </t>
  </si>
  <si>
    <t>הצעת המחיר בתקציב המרכז</t>
  </si>
  <si>
    <t>הצעת המחיר להשקעה נוספת של החברים במציע</t>
  </si>
  <si>
    <t xml:space="preserve">הצעה לעלות הקמה (כולל מע"מ) </t>
  </si>
  <si>
    <t>ציון הצעת המחיר
WP1</t>
  </si>
  <si>
    <t>הצעת מחיר - TPi</t>
  </si>
  <si>
    <t>הצעת מחיר - SKi</t>
  </si>
  <si>
    <t>ציון שירותי הניסוי
WP2</t>
  </si>
  <si>
    <t>ציון המחיר - WP1i</t>
  </si>
  <si>
    <t>ציון המחיר  - WP2i</t>
  </si>
  <si>
    <r>
      <rPr>
        <b/>
        <sz val="11"/>
        <color theme="1"/>
        <rFont val="Arial"/>
        <family val="2"/>
        <scheme val="minor"/>
      </rPr>
      <t>ציון המחיר - EQi</t>
    </r>
    <r>
      <rPr>
        <sz val="11"/>
        <color theme="1"/>
        <rFont val="Arial"/>
        <family val="2"/>
        <charset val="177"/>
        <scheme val="minor"/>
      </rPr>
      <t xml:space="preserve">
יינתנו 10 נקודות עבור כל תוספת של 1 מ' ₪ להשקעת החברים במציע בתקציב הפרויקט מעבר ל 20 מ' ₪, וזאת עד תקרה של 100 נקודות (שיינתנו עבור השקעה של 10 מ' ש"ח נוספים ובסה"כ 30 מ' ₪)</t>
    </r>
  </si>
  <si>
    <t>ציון השקעה נוספת
EQi</t>
  </si>
  <si>
    <t>הצעה להגדלת סכום ההשתתפות של החברים במציע בתקציב הפרויקט מעבר ל - 20 מ' ₪</t>
  </si>
  <si>
    <t>ציון מחיר כולל - WPi</t>
  </si>
  <si>
    <t>בדיקת Shock - הלם מכני/פירוטכני</t>
  </si>
  <si>
    <t>כתיבת דו"ח מעבדה</t>
  </si>
  <si>
    <t>בדיקת EMC - תאימות אלקטרו-מגנטית או בדיקת ערוץ תקשורת/עקום קרינה של אנטנה בתא אל-הד</t>
  </si>
  <si>
    <t>TPi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</si>
</sst>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sz val="12"/>
      <color theme="1"/>
      <name val="Narkisim"/>
      <family val="2"/>
    </font>
    <font>
      <b/>
      <sz val="12"/>
      <color theme="1"/>
      <name val="Narkisim"/>
      <family val="2"/>
    </font>
    <font>
      <sz val="12"/>
      <color theme="1"/>
      <name val="Times New Roman"/>
      <family val="1"/>
    </font>
    <font>
      <b/>
      <u/>
      <sz val="12"/>
      <color theme="1"/>
      <name val="Narkisim"/>
      <family val="2"/>
    </font>
    <font>
      <sz val="12"/>
      <color theme="1"/>
      <name val="Arial"/>
      <family val="2"/>
      <charset val="177"/>
      <scheme val="minor"/>
    </font>
    <font>
      <b/>
      <sz val="11"/>
      <color theme="1"/>
      <name val="Arial"/>
      <family val="2"/>
      <scheme val="minor"/>
    </font>
    <font>
      <b/>
      <sz val="12"/>
      <color theme="1"/>
      <name val="Narkisim"/>
      <family val="2"/>
      <charset val="177"/>
    </font>
    <font>
      <sz val="8"/>
      <name val="Arial"/>
      <family val="2"/>
      <charset val="177"/>
      <scheme val="minor"/>
    </font>
    <font>
      <u/>
      <sz val="11"/>
      <color theme="10"/>
      <name val="Arial"/>
      <family val="2"/>
      <charset val="177"/>
      <scheme val="minor"/>
    </font>
    <font>
      <b/>
      <u/>
      <sz val="11"/>
      <color theme="1"/>
      <name val="Arial"/>
      <family val="2"/>
      <scheme val="minor"/>
    </font>
    <font>
      <sz val="11"/>
      <color theme="1"/>
      <name val="Arial"/>
      <family val="2"/>
      <scheme val="minor"/>
    </font>
  </fonts>
  <fills count="7">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11" fillId="0" borderId="0" applyNumberFormat="0" applyFill="0" applyBorder="0" applyAlignment="0" applyProtection="0"/>
  </cellStyleXfs>
  <cellXfs count="168">
    <xf numFmtId="0" fontId="0" fillId="0" borderId="0" xfId="0"/>
    <xf numFmtId="0" fontId="3" fillId="0" borderId="0" xfId="0" applyFont="1"/>
    <xf numFmtId="0" fontId="3" fillId="0" borderId="0" xfId="0" applyFont="1" applyAlignment="1">
      <alignment horizontal="right" vertical="center" wrapText="1" indent="1" readingOrder="2"/>
    </xf>
    <xf numFmtId="0" fontId="3" fillId="0" borderId="0" xfId="0" applyFont="1" applyAlignment="1">
      <alignment horizontal="left" vertical="center" wrapText="1" indent="1"/>
    </xf>
    <xf numFmtId="0" fontId="8" fillId="0" borderId="0" xfId="0" applyFont="1"/>
    <xf numFmtId="0" fontId="8" fillId="0" borderId="0" xfId="0" applyFont="1" applyAlignment="1">
      <alignment horizontal="center" vertical="center"/>
    </xf>
    <xf numFmtId="0" fontId="2" fillId="0" borderId="0" xfId="0" applyFont="1"/>
    <xf numFmtId="0" fontId="3" fillId="0" borderId="1" xfId="0" applyFont="1" applyBorder="1" applyAlignment="1">
      <alignment vertical="center"/>
    </xf>
    <xf numFmtId="0" fontId="3" fillId="0" borderId="1" xfId="0" applyFont="1" applyBorder="1" applyAlignment="1">
      <alignment horizontal="right" vertical="top" wrapText="1"/>
    </xf>
    <xf numFmtId="0" fontId="7" fillId="0" borderId="1" xfId="0" applyFont="1" applyBorder="1" applyAlignment="1">
      <alignment horizontal="center" vertical="center"/>
    </xf>
    <xf numFmtId="0" fontId="4" fillId="0" borderId="1" xfId="0" applyFont="1" applyBorder="1" applyAlignment="1">
      <alignment horizontal="right" vertical="top" wrapText="1"/>
    </xf>
    <xf numFmtId="0" fontId="4" fillId="0" borderId="1" xfId="0" applyFont="1" applyBorder="1" applyAlignment="1">
      <alignment horizontal="right" vertical="center"/>
    </xf>
    <xf numFmtId="0" fontId="4" fillId="0" borderId="1" xfId="0" applyFont="1" applyBorder="1" applyAlignment="1">
      <alignment vertical="center" wrapText="1"/>
    </xf>
    <xf numFmtId="0" fontId="3" fillId="0" borderId="1" xfId="0" applyFont="1" applyBorder="1" applyAlignment="1">
      <alignment horizontal="right" vertical="top" wrapText="1" readingOrder="2"/>
    </xf>
    <xf numFmtId="0" fontId="9" fillId="0" borderId="1" xfId="0"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horizontal="right" vertical="top" wrapText="1" indent="1" readingOrder="2"/>
    </xf>
    <xf numFmtId="0" fontId="4" fillId="0" borderId="1" xfId="0" applyFont="1" applyBorder="1" applyAlignment="1">
      <alignment horizontal="right" vertical="center" wrapText="1"/>
    </xf>
    <xf numFmtId="0" fontId="9" fillId="0" borderId="1" xfId="0" applyFont="1" applyBorder="1" applyAlignment="1">
      <alignment horizontal="center" vertical="center"/>
    </xf>
    <xf numFmtId="0" fontId="0" fillId="0" borderId="0" xfId="0" applyAlignment="1">
      <alignment horizontal="right" vertical="top" wrapText="1"/>
    </xf>
    <xf numFmtId="0" fontId="0" fillId="0" borderId="0" xfId="0" applyAlignment="1">
      <alignment horizontal="right" vertical="top"/>
    </xf>
    <xf numFmtId="0" fontId="0" fillId="0" borderId="1" xfId="0" applyBorder="1" applyAlignment="1">
      <alignment horizontal="right" vertical="top" wrapText="1"/>
    </xf>
    <xf numFmtId="0" fontId="0" fillId="0" borderId="1" xfId="0" applyBorder="1"/>
    <xf numFmtId="0" fontId="0" fillId="0" borderId="2" xfId="0" applyBorder="1"/>
    <xf numFmtId="0" fontId="0" fillId="0" borderId="3" xfId="0" applyBorder="1"/>
    <xf numFmtId="0" fontId="8" fillId="0" borderId="5" xfId="0" applyFont="1" applyBorder="1" applyAlignment="1">
      <alignment horizontal="center" vertical="center"/>
    </xf>
    <xf numFmtId="0" fontId="11" fillId="0" borderId="0" xfId="2" applyAlignment="1">
      <alignment horizontal="right" vertical="center" readingOrder="2"/>
    </xf>
    <xf numFmtId="0" fontId="3" fillId="0" borderId="1" xfId="0" applyFont="1" applyBorder="1" applyAlignment="1">
      <alignment horizontal="center" vertical="center" wrapText="1" readingOrder="2"/>
    </xf>
    <xf numFmtId="0" fontId="3" fillId="0" borderId="1" xfId="0" applyFont="1" applyBorder="1" applyAlignment="1">
      <alignment horizontal="justify" vertical="center" wrapText="1" readingOrder="2"/>
    </xf>
    <xf numFmtId="3" fontId="3" fillId="0" borderId="1" xfId="0" applyNumberFormat="1" applyFont="1" applyBorder="1" applyAlignment="1">
      <alignment horizontal="center" vertical="center" wrapText="1" readingOrder="2"/>
    </xf>
    <xf numFmtId="0" fontId="3" fillId="0" borderId="5" xfId="0" applyFont="1" applyBorder="1" applyAlignment="1">
      <alignment horizontal="justify" vertical="center" wrapText="1" readingOrder="2"/>
    </xf>
    <xf numFmtId="0" fontId="3" fillId="0" borderId="7" xfId="0" applyFont="1" applyBorder="1" applyAlignment="1">
      <alignment horizontal="justify" vertical="center" wrapText="1" readingOrder="2"/>
    </xf>
    <xf numFmtId="0" fontId="3" fillId="0" borderId="8" xfId="0" applyFont="1" applyBorder="1" applyAlignment="1">
      <alignment horizontal="justify" vertical="center" wrapText="1" readingOrder="2"/>
    </xf>
    <xf numFmtId="0" fontId="3" fillId="0" borderId="8" xfId="0" applyFont="1" applyBorder="1" applyAlignment="1">
      <alignment horizontal="center" vertical="center" wrapText="1" readingOrder="2"/>
    </xf>
    <xf numFmtId="0" fontId="12" fillId="0" borderId="0" xfId="0" applyFont="1"/>
    <xf numFmtId="0" fontId="8" fillId="2" borderId="0" xfId="0" applyFont="1" applyFill="1"/>
    <xf numFmtId="0" fontId="0" fillId="2" borderId="11" xfId="0" applyFill="1" applyBorder="1"/>
    <xf numFmtId="0" fontId="0" fillId="2" borderId="0" xfId="0" applyFill="1"/>
    <xf numFmtId="0" fontId="0" fillId="2" borderId="3" xfId="0" applyFill="1" applyBorder="1"/>
    <xf numFmtId="0" fontId="0" fillId="2" borderId="1" xfId="0" applyFill="1" applyBorder="1"/>
    <xf numFmtId="0" fontId="0" fillId="2" borderId="8" xfId="0" applyFill="1" applyBorder="1"/>
    <xf numFmtId="0" fontId="8" fillId="3" borderId="0" xfId="0" applyFont="1" applyFill="1"/>
    <xf numFmtId="0" fontId="0" fillId="3" borderId="11" xfId="0" applyFill="1" applyBorder="1"/>
    <xf numFmtId="0" fontId="0" fillId="3" borderId="0" xfId="0" applyFill="1"/>
    <xf numFmtId="0" fontId="0" fillId="3" borderId="3" xfId="0" applyFill="1" applyBorder="1"/>
    <xf numFmtId="0" fontId="0" fillId="3" borderId="1" xfId="0" applyFill="1" applyBorder="1"/>
    <xf numFmtId="0" fontId="0" fillId="3" borderId="8" xfId="0" applyFill="1" applyBorder="1"/>
    <xf numFmtId="0" fontId="8" fillId="4" borderId="0" xfId="0" applyFont="1" applyFill="1"/>
    <xf numFmtId="0" fontId="0" fillId="4" borderId="11" xfId="0" applyFill="1" applyBorder="1"/>
    <xf numFmtId="0" fontId="0" fillId="4" borderId="0" xfId="0" applyFill="1"/>
    <xf numFmtId="0" fontId="0" fillId="4" borderId="3" xfId="0" applyFill="1" applyBorder="1"/>
    <xf numFmtId="0" fontId="0" fillId="4" borderId="1" xfId="0" applyFill="1" applyBorder="1"/>
    <xf numFmtId="0" fontId="0" fillId="4" borderId="8" xfId="0" applyFill="1" applyBorder="1"/>
    <xf numFmtId="0" fontId="8" fillId="5" borderId="0" xfId="0" applyFont="1" applyFill="1"/>
    <xf numFmtId="0" fontId="0" fillId="5" borderId="11" xfId="0" applyFill="1" applyBorder="1"/>
    <xf numFmtId="0" fontId="0" fillId="5" borderId="0" xfId="0" applyFill="1"/>
    <xf numFmtId="0" fontId="0" fillId="5" borderId="3" xfId="0" applyFill="1" applyBorder="1"/>
    <xf numFmtId="0" fontId="0" fillId="5" borderId="1" xfId="0" applyFill="1" applyBorder="1"/>
    <xf numFmtId="0" fontId="0" fillId="5" borderId="8" xfId="0" applyFill="1" applyBorder="1"/>
    <xf numFmtId="0" fontId="8" fillId="6" borderId="0" xfId="0" applyFont="1" applyFill="1"/>
    <xf numFmtId="0" fontId="0" fillId="6" borderId="12" xfId="0" applyFill="1" applyBorder="1"/>
    <xf numFmtId="0" fontId="0" fillId="6" borderId="0" xfId="0" applyFill="1"/>
    <xf numFmtId="0" fontId="0" fillId="6" borderId="4" xfId="0" applyFill="1" applyBorder="1"/>
    <xf numFmtId="0" fontId="0" fillId="6" borderId="6" xfId="0" applyFill="1" applyBorder="1"/>
    <xf numFmtId="0" fontId="8" fillId="2" borderId="11" xfId="0" applyFont="1" applyFill="1" applyBorder="1"/>
    <xf numFmtId="0" fontId="8" fillId="3" borderId="11" xfId="0" applyFont="1" applyFill="1" applyBorder="1"/>
    <xf numFmtId="0" fontId="8" fillId="4" borderId="11" xfId="0" applyFont="1" applyFill="1" applyBorder="1"/>
    <xf numFmtId="0" fontId="8" fillId="5" borderId="11" xfId="0" applyFont="1" applyFill="1" applyBorder="1"/>
    <xf numFmtId="0" fontId="8" fillId="6" borderId="12" xfId="0" applyFont="1" applyFill="1" applyBorder="1"/>
    <xf numFmtId="0" fontId="8" fillId="6" borderId="4" xfId="0" applyFont="1" applyFill="1" applyBorder="1" applyAlignment="1">
      <alignment horizontal="center" vertical="center"/>
    </xf>
    <xf numFmtId="0" fontId="0" fillId="6" borderId="8" xfId="0" applyFill="1" applyBorder="1"/>
    <xf numFmtId="0" fontId="0" fillId="6" borderId="1" xfId="0" applyFill="1" applyBorder="1" applyAlignment="1">
      <alignment horizontal="center" vertical="top" wrapText="1"/>
    </xf>
    <xf numFmtId="0" fontId="3" fillId="6" borderId="1" xfId="0" applyFont="1" applyFill="1" applyBorder="1" applyAlignment="1">
      <alignment horizontal="center" vertical="center" wrapText="1" readingOrder="2"/>
    </xf>
    <xf numFmtId="0" fontId="3" fillId="6" borderId="6" xfId="0" applyFont="1" applyFill="1" applyBorder="1" applyAlignment="1">
      <alignment horizontal="center" vertical="center" wrapText="1" readingOrder="2"/>
    </xf>
    <xf numFmtId="9" fontId="0" fillId="6" borderId="1" xfId="1" applyFont="1" applyFill="1" applyBorder="1"/>
    <xf numFmtId="0" fontId="0" fillId="6" borderId="1" xfId="0" applyFill="1" applyBorder="1"/>
    <xf numFmtId="9" fontId="0" fillId="6" borderId="8" xfId="1" applyFont="1" applyFill="1" applyBorder="1"/>
    <xf numFmtId="0" fontId="3" fillId="6" borderId="1" xfId="0" applyFont="1" applyFill="1" applyBorder="1" applyAlignment="1">
      <alignment horizontal="center"/>
    </xf>
    <xf numFmtId="0" fontId="8" fillId="5" borderId="3" xfId="0" applyFont="1" applyFill="1" applyBorder="1" applyAlignment="1">
      <alignment horizontal="center" vertical="center"/>
    </xf>
    <xf numFmtId="0" fontId="3" fillId="5" borderId="1" xfId="0" applyFont="1" applyFill="1" applyBorder="1" applyAlignment="1">
      <alignment horizontal="center" vertical="center" wrapText="1" readingOrder="2"/>
    </xf>
    <xf numFmtId="9" fontId="0" fillId="5" borderId="1" xfId="1" applyFont="1" applyFill="1" applyBorder="1"/>
    <xf numFmtId="9" fontId="0" fillId="5" borderId="8" xfId="1" applyFont="1" applyFill="1" applyBorder="1"/>
    <xf numFmtId="0" fontId="0" fillId="5" borderId="1" xfId="0" applyFill="1" applyBorder="1" applyAlignment="1">
      <alignment horizontal="center" vertical="top" wrapText="1"/>
    </xf>
    <xf numFmtId="0" fontId="3" fillId="5" borderId="1" xfId="0" applyFont="1" applyFill="1" applyBorder="1" applyAlignment="1">
      <alignment horizontal="center"/>
    </xf>
    <xf numFmtId="0" fontId="8" fillId="4" borderId="3" xfId="0" applyFont="1" applyFill="1" applyBorder="1" applyAlignment="1">
      <alignment horizontal="center" vertical="center"/>
    </xf>
    <xf numFmtId="0" fontId="3" fillId="4" borderId="1" xfId="0" applyFont="1" applyFill="1" applyBorder="1" applyAlignment="1">
      <alignment horizontal="center" vertical="center" wrapText="1" readingOrder="2"/>
    </xf>
    <xf numFmtId="9" fontId="0" fillId="4" borderId="1" xfId="1" applyFont="1" applyFill="1" applyBorder="1"/>
    <xf numFmtId="9" fontId="0" fillId="4" borderId="8" xfId="1" applyFont="1" applyFill="1" applyBorder="1"/>
    <xf numFmtId="0" fontId="0" fillId="4" borderId="1" xfId="0" applyFill="1" applyBorder="1" applyAlignment="1">
      <alignment horizontal="center" vertical="top" wrapText="1"/>
    </xf>
    <xf numFmtId="0" fontId="3" fillId="4" borderId="1" xfId="0" applyFont="1" applyFill="1" applyBorder="1" applyAlignment="1">
      <alignment horizontal="center"/>
    </xf>
    <xf numFmtId="0" fontId="7" fillId="4" borderId="1" xfId="0" applyFont="1" applyFill="1" applyBorder="1"/>
    <xf numFmtId="0" fontId="8" fillId="3" borderId="3" xfId="0" applyFont="1" applyFill="1" applyBorder="1" applyAlignment="1">
      <alignment horizontal="center" vertical="center"/>
    </xf>
    <xf numFmtId="9" fontId="3" fillId="3" borderId="1" xfId="1"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9" fontId="0" fillId="3" borderId="1" xfId="1" applyFont="1" applyFill="1" applyBorder="1"/>
    <xf numFmtId="9" fontId="0" fillId="3" borderId="8" xfId="1" applyFont="1" applyFill="1" applyBorder="1"/>
    <xf numFmtId="0" fontId="0" fillId="3" borderId="1" xfId="0" applyFill="1" applyBorder="1" applyAlignment="1">
      <alignment horizontal="center" vertical="top" wrapText="1"/>
    </xf>
    <xf numFmtId="0" fontId="3" fillId="3" borderId="1" xfId="0" applyFont="1" applyFill="1" applyBorder="1" applyAlignment="1">
      <alignment horizontal="center"/>
    </xf>
    <xf numFmtId="0" fontId="7" fillId="3" borderId="1" xfId="0" applyFont="1" applyFill="1" applyBorder="1"/>
    <xf numFmtId="0" fontId="8" fillId="2" borderId="3" xfId="0" applyFont="1" applyFill="1" applyBorder="1" applyAlignment="1">
      <alignment horizontal="center" vertical="center"/>
    </xf>
    <xf numFmtId="0" fontId="0" fillId="2" borderId="1" xfId="0" applyFill="1" applyBorder="1" applyAlignment="1">
      <alignment horizontal="center" vertical="top" wrapText="1"/>
    </xf>
    <xf numFmtId="0" fontId="3" fillId="2" borderId="1" xfId="0" applyFont="1" applyFill="1" applyBorder="1" applyAlignment="1">
      <alignment horizontal="center" vertical="center" wrapText="1" readingOrder="2"/>
    </xf>
    <xf numFmtId="9" fontId="0" fillId="2" borderId="1" xfId="1" applyFont="1" applyFill="1" applyBorder="1"/>
    <xf numFmtId="9" fontId="0" fillId="2" borderId="8" xfId="1" applyFont="1" applyFill="1" applyBorder="1"/>
    <xf numFmtId="0" fontId="8" fillId="0" borderId="15" xfId="0" applyFont="1" applyBorder="1" applyAlignment="1">
      <alignment horizontal="center" vertical="center"/>
    </xf>
    <xf numFmtId="0" fontId="0" fillId="0" borderId="13" xfId="0" applyBorder="1" applyAlignment="1">
      <alignment horizontal="right" vertical="top" wrapText="1"/>
    </xf>
    <xf numFmtId="0" fontId="0" fillId="2" borderId="13" xfId="0" applyFill="1" applyBorder="1"/>
    <xf numFmtId="0" fontId="0" fillId="3" borderId="13" xfId="0" applyFill="1" applyBorder="1"/>
    <xf numFmtId="0" fontId="0" fillId="4" borderId="13" xfId="0" applyFill="1" applyBorder="1"/>
    <xf numFmtId="0" fontId="0" fillId="5" borderId="13" xfId="0" applyFill="1" applyBorder="1"/>
    <xf numFmtId="0" fontId="0" fillId="6" borderId="16" xfId="0" applyFill="1" applyBorder="1"/>
    <xf numFmtId="0" fontId="8" fillId="0" borderId="10" xfId="0" applyFont="1" applyBorder="1" applyAlignment="1">
      <alignment horizontal="center" vertical="center"/>
    </xf>
    <xf numFmtId="0" fontId="0" fillId="0" borderId="11" xfId="0" applyBorder="1" applyAlignment="1">
      <alignment horizontal="right" vertical="top" wrapText="1"/>
    </xf>
    <xf numFmtId="0" fontId="8" fillId="2" borderId="9" xfId="0" applyFont="1" applyFill="1" applyBorder="1"/>
    <xf numFmtId="0" fontId="8" fillId="3" borderId="9" xfId="0" applyFont="1" applyFill="1" applyBorder="1"/>
    <xf numFmtId="0" fontId="8" fillId="4" borderId="9" xfId="0" applyFont="1" applyFill="1" applyBorder="1"/>
    <xf numFmtId="0" fontId="8" fillId="5" borderId="9" xfId="0" applyFont="1" applyFill="1" applyBorder="1"/>
    <xf numFmtId="0" fontId="0" fillId="6" borderId="13" xfId="0" applyFill="1" applyBorder="1"/>
    <xf numFmtId="0" fontId="8" fillId="6" borderId="9" xfId="0" applyFont="1" applyFill="1" applyBorder="1"/>
    <xf numFmtId="0" fontId="3" fillId="2" borderId="1" xfId="0" applyFont="1" applyFill="1" applyBorder="1" applyAlignment="1">
      <alignment horizontal="center"/>
    </xf>
    <xf numFmtId="0" fontId="7" fillId="2" borderId="1" xfId="0" applyFont="1" applyFill="1" applyBorder="1"/>
    <xf numFmtId="0" fontId="3" fillId="6" borderId="1" xfId="0" applyFont="1" applyFill="1" applyBorder="1" applyAlignment="1">
      <alignment horizontal="center"/>
    </xf>
    <xf numFmtId="0" fontId="9" fillId="0" borderId="13" xfId="0" applyFont="1" applyBorder="1" applyAlignment="1">
      <alignment horizontal="right" vertical="center"/>
    </xf>
    <xf numFmtId="0" fontId="9" fillId="0" borderId="14" xfId="0" applyFont="1" applyBorder="1" applyAlignment="1">
      <alignment horizontal="right" vertical="center"/>
    </xf>
    <xf numFmtId="0" fontId="3" fillId="2" borderId="1" xfId="0" applyFont="1" applyFill="1" applyBorder="1" applyAlignment="1">
      <alignment horizontal="center"/>
    </xf>
    <xf numFmtId="0" fontId="3" fillId="3" borderId="1" xfId="0" applyFont="1" applyFill="1" applyBorder="1" applyAlignment="1">
      <alignment horizontal="center"/>
    </xf>
    <xf numFmtId="0" fontId="3" fillId="4" borderId="1" xfId="0" applyFont="1" applyFill="1" applyBorder="1" applyAlignment="1">
      <alignment horizontal="center"/>
    </xf>
    <xf numFmtId="0" fontId="3" fillId="5" borderId="1" xfId="0" applyFont="1" applyFill="1" applyBorder="1" applyAlignment="1">
      <alignment horizontal="center"/>
    </xf>
    <xf numFmtId="0" fontId="6" fillId="0" borderId="1" xfId="0" applyFont="1" applyBorder="1" applyAlignment="1">
      <alignment horizontal="right" vertical="top" wrapText="1" readingOrder="2"/>
    </xf>
    <xf numFmtId="0" fontId="7" fillId="0" borderId="1" xfId="0" applyFont="1" applyBorder="1" applyAlignment="1">
      <alignment horizontal="center" vertical="center"/>
    </xf>
    <xf numFmtId="0" fontId="3" fillId="0" borderId="1" xfId="0" applyFont="1" applyBorder="1" applyAlignment="1">
      <alignment horizontal="right" vertical="center"/>
    </xf>
    <xf numFmtId="0" fontId="3" fillId="0" borderId="1" xfId="0" applyFont="1" applyBorder="1" applyAlignment="1">
      <alignment horizontal="right" vertical="top" wrapText="1"/>
    </xf>
    <xf numFmtId="0" fontId="9" fillId="0" borderId="1" xfId="0" applyFont="1" applyBorder="1" applyAlignment="1">
      <alignment horizontal="center" vertical="center"/>
    </xf>
    <xf numFmtId="0" fontId="8" fillId="5" borderId="3"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xf numFmtId="0" fontId="8" fillId="0" borderId="0" xfId="0" applyFont="1" applyAlignment="1">
      <alignment horizontal="center"/>
    </xf>
    <xf numFmtId="0" fontId="8" fillId="2" borderId="3" xfId="0" applyFont="1" applyFill="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3" borderId="3" xfId="0" applyFont="1" applyFill="1" applyBorder="1" applyAlignment="1">
      <alignment horizontal="center" vertical="center"/>
    </xf>
    <xf numFmtId="0" fontId="8" fillId="4" borderId="3" xfId="0" applyFont="1" applyFill="1" applyBorder="1" applyAlignment="1">
      <alignment horizontal="center" vertical="center"/>
    </xf>
    <xf numFmtId="0" fontId="3" fillId="0" borderId="3" xfId="0" applyFont="1" applyBorder="1" applyAlignment="1">
      <alignment horizontal="center" vertical="center" wrapText="1" readingOrder="2"/>
    </xf>
    <xf numFmtId="0" fontId="3" fillId="0" borderId="1" xfId="0" applyFont="1" applyBorder="1" applyAlignment="1">
      <alignment horizontal="center" vertical="center" wrapText="1" readingOrder="2"/>
    </xf>
    <xf numFmtId="0" fontId="3" fillId="0" borderId="2" xfId="0" applyFont="1" applyBorder="1" applyAlignment="1">
      <alignment horizontal="center" vertical="center" wrapText="1" readingOrder="2"/>
    </xf>
    <xf numFmtId="0" fontId="3" fillId="0" borderId="5" xfId="0" applyFont="1" applyBorder="1" applyAlignment="1">
      <alignment horizontal="center" vertical="center" wrapText="1" readingOrder="2"/>
    </xf>
    <xf numFmtId="0" fontId="8" fillId="0" borderId="10" xfId="0" applyFont="1" applyBorder="1" applyAlignment="1">
      <alignment horizontal="right"/>
    </xf>
    <xf numFmtId="0" fontId="8" fillId="0" borderId="11" xfId="0" applyFont="1" applyBorder="1" applyAlignment="1">
      <alignment horizontal="right"/>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17" xfId="0" applyFont="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13" xfId="0" applyBorder="1" applyAlignment="1">
      <alignment horizontal="center" vertical="center" wrapText="1"/>
    </xf>
    <xf numFmtId="0" fontId="8" fillId="0" borderId="10" xfId="0" applyFont="1" applyBorder="1" applyAlignment="1">
      <alignment horizontal="center"/>
    </xf>
    <xf numFmtId="0" fontId="8" fillId="0" borderId="11" xfId="0" applyFont="1" applyBorder="1" applyAlignment="1">
      <alignment horizontal="center"/>
    </xf>
    <xf numFmtId="0" fontId="8" fillId="0" borderId="1" xfId="0" applyFont="1" applyBorder="1" applyAlignment="1">
      <alignment readingOrder="2"/>
    </xf>
    <xf numFmtId="0" fontId="8" fillId="0" borderId="1" xfId="0" applyFont="1" applyBorder="1"/>
    <xf numFmtId="0" fontId="13" fillId="0" borderId="13" xfId="0" applyFont="1" applyBorder="1" applyAlignment="1">
      <alignment wrapText="1"/>
    </xf>
    <xf numFmtId="0" fontId="8" fillId="2" borderId="3" xfId="0" applyFont="1" applyFill="1" applyBorder="1" applyAlignment="1">
      <alignment vertical="center"/>
    </xf>
    <xf numFmtId="0" fontId="8" fillId="3" borderId="3" xfId="0" applyFont="1" applyFill="1" applyBorder="1" applyAlignment="1">
      <alignment vertical="center"/>
    </xf>
    <xf numFmtId="0" fontId="8" fillId="4" borderId="3" xfId="0" applyFont="1" applyFill="1" applyBorder="1" applyAlignment="1">
      <alignment vertical="center"/>
    </xf>
    <xf numFmtId="0" fontId="8" fillId="5" borderId="3" xfId="0" applyFont="1" applyFill="1" applyBorder="1" applyAlignment="1">
      <alignment vertical="center"/>
    </xf>
    <xf numFmtId="0" fontId="8" fillId="6" borderId="3" xfId="0" applyFont="1" applyFill="1" applyBorder="1" applyAlignment="1">
      <alignment vertical="center"/>
    </xf>
    <xf numFmtId="0" fontId="0" fillId="0" borderId="17" xfId="0" applyBorder="1" applyAlignment="1">
      <alignment horizontal="right" vertical="top" wrapText="1"/>
    </xf>
    <xf numFmtId="0" fontId="0" fillId="0" borderId="18" xfId="0" applyBorder="1" applyAlignment="1">
      <alignment horizontal="right" vertical="top" wrapText="1"/>
    </xf>
  </cellXfs>
  <cellStyles count="3">
    <cellStyle name="Normal" xfId="0" builtinId="0"/>
    <cellStyle name="Percent" xfId="1" builtinId="5"/>
    <cellStyle name="היפר-קישור" xfId="2"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1326647</xdr:colOff>
      <xdr:row>11</xdr:row>
      <xdr:rowOff>1038224</xdr:rowOff>
    </xdr:from>
    <xdr:to>
      <xdr:col>3</xdr:col>
      <xdr:colOff>4591051</xdr:colOff>
      <xdr:row>11</xdr:row>
      <xdr:rowOff>2476500</xdr:rowOff>
    </xdr:to>
    <xdr:pic>
      <xdr:nvPicPr>
        <xdr:cNvPr id="2" name="תמונה 1">
          <a:extLst>
            <a:ext uri="{FF2B5EF4-FFF2-40B4-BE49-F238E27FC236}">
              <a16:creationId xmlns:a16="http://schemas.microsoft.com/office/drawing/2014/main" id="{CCDA1E87-6BBA-A557-E4D5-E641754A51F1}"/>
            </a:ext>
          </a:extLst>
        </xdr:cNvPr>
        <xdr:cNvPicPr>
          <a:picLocks noChangeAspect="1"/>
        </xdr:cNvPicPr>
      </xdr:nvPicPr>
      <xdr:blipFill rotWithShape="1">
        <a:blip xmlns:r="http://schemas.openxmlformats.org/officeDocument/2006/relationships" r:embed="rId1"/>
        <a:srcRect l="71333" t="25713" r="17334" b="59082"/>
        <a:stretch/>
      </xdr:blipFill>
      <xdr:spPr>
        <a:xfrm>
          <a:off x="11234442224" y="7439024"/>
          <a:ext cx="3264404" cy="1438276"/>
        </a:xfrm>
        <a:prstGeom prst="rect">
          <a:avLst/>
        </a:prstGeom>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2B52-CC52-4504-945E-0EF4755D5A48}">
  <dimension ref="A1:O29"/>
  <sheetViews>
    <sheetView rightToLeft="1" topLeftCell="C3" workbookViewId="0">
      <selection activeCell="G3" sqref="G3"/>
    </sheetView>
  </sheetViews>
  <sheetFormatPr defaultRowHeight="15" x14ac:dyDescent="0.25"/>
  <cols>
    <col min="1" max="1" width="29.75" style="6" bestFit="1" customWidth="1"/>
    <col min="2" max="2" width="20.75" customWidth="1"/>
    <col min="3" max="3" width="24.875" customWidth="1"/>
    <col min="4" max="4" width="62" customWidth="1"/>
    <col min="5" max="5" width="20.875" bestFit="1" customWidth="1"/>
    <col min="6" max="6" width="13.75" bestFit="1" customWidth="1"/>
    <col min="7" max="7" width="6.25" customWidth="1"/>
    <col min="8" max="8" width="13.75" bestFit="1" customWidth="1"/>
    <col min="10" max="10" width="13.75" bestFit="1" customWidth="1"/>
    <col min="12" max="12" width="13.75" bestFit="1" customWidth="1"/>
    <col min="14" max="14" width="13.75" bestFit="1" customWidth="1"/>
  </cols>
  <sheetData>
    <row r="1" spans="1:15" ht="15.75" x14ac:dyDescent="0.25">
      <c r="A1" s="122" t="s">
        <v>0</v>
      </c>
      <c r="B1" s="122" t="s">
        <v>4</v>
      </c>
      <c r="C1" s="122" t="s">
        <v>2</v>
      </c>
      <c r="D1" s="122" t="s">
        <v>6</v>
      </c>
      <c r="E1" s="122" t="s">
        <v>5</v>
      </c>
      <c r="F1" s="124" t="s">
        <v>13</v>
      </c>
      <c r="G1" s="124"/>
      <c r="H1" s="125" t="s">
        <v>14</v>
      </c>
      <c r="I1" s="125"/>
      <c r="J1" s="126" t="s">
        <v>15</v>
      </c>
      <c r="K1" s="126"/>
      <c r="L1" s="127" t="s">
        <v>37</v>
      </c>
      <c r="M1" s="127"/>
      <c r="N1" s="121" t="s">
        <v>38</v>
      </c>
      <c r="O1" s="121"/>
    </row>
    <row r="2" spans="1:15" ht="15.75" x14ac:dyDescent="0.25">
      <c r="A2" s="123"/>
      <c r="B2" s="123"/>
      <c r="C2" s="123"/>
      <c r="D2" s="123"/>
      <c r="E2" s="123"/>
      <c r="F2" s="119" t="s">
        <v>77</v>
      </c>
      <c r="G2" s="119" t="s">
        <v>78</v>
      </c>
      <c r="H2" s="97" t="s">
        <v>77</v>
      </c>
      <c r="I2" s="97" t="s">
        <v>78</v>
      </c>
      <c r="J2" s="89" t="s">
        <v>77</v>
      </c>
      <c r="K2" s="89" t="s">
        <v>78</v>
      </c>
      <c r="L2" s="83" t="s">
        <v>77</v>
      </c>
      <c r="M2" s="83" t="s">
        <v>78</v>
      </c>
      <c r="N2" s="77" t="s">
        <v>77</v>
      </c>
      <c r="O2" s="77" t="s">
        <v>78</v>
      </c>
    </row>
    <row r="3" spans="1:15" ht="31.5" x14ac:dyDescent="0.2">
      <c r="A3" s="132" t="s">
        <v>1</v>
      </c>
      <c r="B3" s="129">
        <v>23</v>
      </c>
      <c r="C3" s="7" t="s">
        <v>3</v>
      </c>
      <c r="D3" s="8" t="s">
        <v>7</v>
      </c>
      <c r="E3" s="9">
        <v>4</v>
      </c>
      <c r="F3" s="120"/>
      <c r="G3" s="120"/>
      <c r="H3" s="98"/>
      <c r="I3" s="98"/>
      <c r="J3" s="90"/>
      <c r="K3" s="90"/>
      <c r="L3" s="57"/>
      <c r="M3" s="57"/>
      <c r="N3" s="75"/>
      <c r="O3" s="75"/>
    </row>
    <row r="4" spans="1:15" ht="47.25" x14ac:dyDescent="0.2">
      <c r="A4" s="132"/>
      <c r="B4" s="129"/>
      <c r="C4" s="7" t="s">
        <v>8</v>
      </c>
      <c r="D4" s="8" t="s">
        <v>9</v>
      </c>
      <c r="E4" s="9">
        <v>5</v>
      </c>
      <c r="F4" s="120"/>
      <c r="G4" s="120"/>
      <c r="H4" s="98"/>
      <c r="I4" s="98"/>
      <c r="J4" s="90"/>
      <c r="K4" s="90"/>
      <c r="L4" s="57"/>
      <c r="M4" s="57"/>
      <c r="N4" s="75"/>
      <c r="O4" s="75"/>
    </row>
    <row r="5" spans="1:15" ht="31.5" x14ac:dyDescent="0.2">
      <c r="A5" s="132"/>
      <c r="B5" s="129"/>
      <c r="C5" s="130" t="s">
        <v>10</v>
      </c>
      <c r="D5" s="10" t="s">
        <v>79</v>
      </c>
      <c r="E5" s="129">
        <v>7</v>
      </c>
      <c r="F5" s="120"/>
      <c r="G5" s="120"/>
      <c r="H5" s="98"/>
      <c r="I5" s="98"/>
      <c r="J5" s="90"/>
      <c r="K5" s="90"/>
      <c r="L5" s="57"/>
      <c r="M5" s="57"/>
      <c r="N5" s="75"/>
      <c r="O5" s="75"/>
    </row>
    <row r="6" spans="1:15" ht="47.25" x14ac:dyDescent="0.2">
      <c r="A6" s="132"/>
      <c r="B6" s="129"/>
      <c r="C6" s="130"/>
      <c r="D6" s="8" t="s">
        <v>80</v>
      </c>
      <c r="E6" s="129"/>
      <c r="F6" s="120"/>
      <c r="G6" s="120"/>
      <c r="H6" s="98"/>
      <c r="I6" s="98"/>
      <c r="J6" s="90"/>
      <c r="K6" s="90"/>
      <c r="L6" s="57"/>
      <c r="M6" s="57"/>
      <c r="N6" s="75"/>
      <c r="O6" s="75"/>
    </row>
    <row r="7" spans="1:15" ht="31.5" x14ac:dyDescent="0.2">
      <c r="A7" s="132"/>
      <c r="B7" s="129"/>
      <c r="C7" s="130"/>
      <c r="D7" s="10" t="s">
        <v>11</v>
      </c>
      <c r="E7" s="129"/>
      <c r="F7" s="120"/>
      <c r="G7" s="120"/>
      <c r="H7" s="98"/>
      <c r="I7" s="98"/>
      <c r="J7" s="90"/>
      <c r="K7" s="90"/>
      <c r="L7" s="57"/>
      <c r="M7" s="57"/>
      <c r="N7" s="75"/>
      <c r="O7" s="75"/>
    </row>
    <row r="8" spans="1:15" ht="33" customHeight="1" x14ac:dyDescent="0.2">
      <c r="A8" s="132"/>
      <c r="B8" s="129"/>
      <c r="C8" s="131" t="s">
        <v>81</v>
      </c>
      <c r="D8" s="131"/>
      <c r="E8" s="9">
        <v>2</v>
      </c>
      <c r="F8" s="120"/>
      <c r="G8" s="120"/>
      <c r="H8" s="98"/>
      <c r="I8" s="98"/>
      <c r="J8" s="90"/>
      <c r="K8" s="90"/>
      <c r="L8" s="57"/>
      <c r="M8" s="57"/>
      <c r="N8" s="75"/>
      <c r="O8" s="75"/>
    </row>
    <row r="9" spans="1:15" ht="51.75" customHeight="1" x14ac:dyDescent="0.2">
      <c r="A9" s="132"/>
      <c r="B9" s="129"/>
      <c r="C9" s="131" t="s">
        <v>82</v>
      </c>
      <c r="D9" s="131"/>
      <c r="E9" s="9">
        <v>5</v>
      </c>
      <c r="F9" s="120"/>
      <c r="G9" s="120"/>
      <c r="H9" s="98"/>
      <c r="I9" s="98"/>
      <c r="J9" s="90"/>
      <c r="K9" s="90"/>
      <c r="L9" s="57"/>
      <c r="M9" s="57"/>
      <c r="N9" s="75"/>
      <c r="O9" s="75"/>
    </row>
    <row r="10" spans="1:15" ht="132" customHeight="1" x14ac:dyDescent="0.2">
      <c r="A10" s="132" t="s">
        <v>12</v>
      </c>
      <c r="B10" s="129">
        <v>19</v>
      </c>
      <c r="C10" s="11" t="s">
        <v>36</v>
      </c>
      <c r="D10" s="8" t="s">
        <v>16</v>
      </c>
      <c r="E10" s="9">
        <v>4</v>
      </c>
      <c r="F10" s="120"/>
      <c r="G10" s="120"/>
      <c r="H10" s="98"/>
      <c r="I10" s="98"/>
      <c r="J10" s="90"/>
      <c r="K10" s="90"/>
      <c r="L10" s="57"/>
      <c r="M10" s="57"/>
      <c r="N10" s="75"/>
      <c r="O10" s="75"/>
    </row>
    <row r="11" spans="1:15" ht="94.5" x14ac:dyDescent="0.2">
      <c r="A11" s="132"/>
      <c r="B11" s="129"/>
      <c r="C11" s="12" t="s">
        <v>17</v>
      </c>
      <c r="D11" s="13" t="s">
        <v>18</v>
      </c>
      <c r="E11" s="9">
        <v>2</v>
      </c>
      <c r="F11" s="120"/>
      <c r="G11" s="120"/>
      <c r="H11" s="98"/>
      <c r="I11" s="98"/>
      <c r="J11" s="90"/>
      <c r="K11" s="90"/>
      <c r="L11" s="57"/>
      <c r="M11" s="57"/>
      <c r="N11" s="75"/>
      <c r="O11" s="75"/>
    </row>
    <row r="12" spans="1:15" ht="202.5" customHeight="1" x14ac:dyDescent="0.2">
      <c r="A12" s="132"/>
      <c r="B12" s="129"/>
      <c r="C12" s="11" t="s">
        <v>19</v>
      </c>
      <c r="D12" s="13" t="s">
        <v>20</v>
      </c>
      <c r="E12" s="9">
        <v>4</v>
      </c>
      <c r="F12" s="120"/>
      <c r="G12" s="120"/>
      <c r="H12" s="98"/>
      <c r="I12" s="98"/>
      <c r="J12" s="90"/>
      <c r="K12" s="90"/>
      <c r="L12" s="57"/>
      <c r="M12" s="57"/>
      <c r="N12" s="75"/>
      <c r="O12" s="75"/>
    </row>
    <row r="13" spans="1:15" ht="83.25" customHeight="1" x14ac:dyDescent="0.2">
      <c r="A13" s="132"/>
      <c r="B13" s="129"/>
      <c r="C13" s="11" t="s">
        <v>21</v>
      </c>
      <c r="D13" s="8" t="s">
        <v>22</v>
      </c>
      <c r="E13" s="9">
        <v>3</v>
      </c>
      <c r="F13" s="120"/>
      <c r="G13" s="120"/>
      <c r="H13" s="98"/>
      <c r="I13" s="98"/>
      <c r="J13" s="90"/>
      <c r="K13" s="90"/>
      <c r="L13" s="57"/>
      <c r="M13" s="57"/>
      <c r="N13" s="75"/>
      <c r="O13" s="75"/>
    </row>
    <row r="14" spans="1:15" ht="63" x14ac:dyDescent="0.2">
      <c r="A14" s="132"/>
      <c r="B14" s="129"/>
      <c r="C14" s="11" t="s">
        <v>23</v>
      </c>
      <c r="D14" s="8" t="s">
        <v>83</v>
      </c>
      <c r="E14" s="9">
        <v>6</v>
      </c>
      <c r="F14" s="120"/>
      <c r="G14" s="120"/>
      <c r="H14" s="98"/>
      <c r="I14" s="98"/>
      <c r="J14" s="90"/>
      <c r="K14" s="90"/>
      <c r="L14" s="57"/>
      <c r="M14" s="57"/>
      <c r="N14" s="75"/>
      <c r="O14" s="75"/>
    </row>
    <row r="15" spans="1:15" ht="82.5" customHeight="1" x14ac:dyDescent="0.2">
      <c r="A15" s="14" t="s">
        <v>24</v>
      </c>
      <c r="B15" s="9">
        <v>12</v>
      </c>
      <c r="C15" s="131" t="s">
        <v>84</v>
      </c>
      <c r="D15" s="131"/>
      <c r="E15" s="9">
        <v>12</v>
      </c>
      <c r="F15" s="120"/>
      <c r="G15" s="120"/>
      <c r="H15" s="98"/>
      <c r="I15" s="98"/>
      <c r="J15" s="90"/>
      <c r="K15" s="90"/>
      <c r="L15" s="57"/>
      <c r="M15" s="57"/>
      <c r="N15" s="75"/>
      <c r="O15" s="75"/>
    </row>
    <row r="16" spans="1:15" ht="161.25" customHeight="1" x14ac:dyDescent="0.2">
      <c r="A16" s="14" t="s">
        <v>25</v>
      </c>
      <c r="B16" s="9">
        <v>15</v>
      </c>
      <c r="C16" s="128" t="s">
        <v>85</v>
      </c>
      <c r="D16" s="128"/>
      <c r="E16" s="9">
        <v>15</v>
      </c>
      <c r="F16" s="120"/>
      <c r="G16" s="120"/>
      <c r="H16" s="98"/>
      <c r="I16" s="98"/>
      <c r="J16" s="90"/>
      <c r="K16" s="90"/>
      <c r="L16" s="57"/>
      <c r="M16" s="57"/>
      <c r="N16" s="75"/>
      <c r="O16" s="75"/>
    </row>
    <row r="17" spans="1:15" ht="116.25" customHeight="1" x14ac:dyDescent="0.2">
      <c r="A17" s="132" t="s">
        <v>26</v>
      </c>
      <c r="B17" s="129">
        <v>10</v>
      </c>
      <c r="C17" s="15" t="s">
        <v>27</v>
      </c>
      <c r="D17" s="16" t="s">
        <v>86</v>
      </c>
      <c r="E17" s="9">
        <v>6</v>
      </c>
      <c r="F17" s="120"/>
      <c r="G17" s="120"/>
      <c r="H17" s="98"/>
      <c r="I17" s="98"/>
      <c r="J17" s="90"/>
      <c r="K17" s="90"/>
      <c r="L17" s="57"/>
      <c r="M17" s="57"/>
      <c r="N17" s="75"/>
      <c r="O17" s="75"/>
    </row>
    <row r="18" spans="1:15" ht="47.25" x14ac:dyDescent="0.2">
      <c r="A18" s="132"/>
      <c r="B18" s="129"/>
      <c r="C18" s="17" t="s">
        <v>28</v>
      </c>
      <c r="D18" s="8" t="s">
        <v>87</v>
      </c>
      <c r="E18" s="9">
        <v>4</v>
      </c>
      <c r="F18" s="120"/>
      <c r="G18" s="120"/>
      <c r="H18" s="98"/>
      <c r="I18" s="98"/>
      <c r="J18" s="90"/>
      <c r="K18" s="90"/>
      <c r="L18" s="57"/>
      <c r="M18" s="57"/>
      <c r="N18" s="75"/>
      <c r="O18" s="75"/>
    </row>
    <row r="19" spans="1:15" ht="36" customHeight="1" x14ac:dyDescent="0.2">
      <c r="A19" s="132" t="s">
        <v>29</v>
      </c>
      <c r="B19" s="129">
        <v>10</v>
      </c>
      <c r="C19" s="131" t="s">
        <v>30</v>
      </c>
      <c r="D19" s="131"/>
      <c r="E19" s="9">
        <v>2</v>
      </c>
      <c r="F19" s="120"/>
      <c r="G19" s="120"/>
      <c r="H19" s="98"/>
      <c r="I19" s="98"/>
      <c r="J19" s="90"/>
      <c r="K19" s="90"/>
      <c r="L19" s="57"/>
      <c r="M19" s="57"/>
      <c r="N19" s="75"/>
      <c r="O19" s="75"/>
    </row>
    <row r="20" spans="1:15" ht="37.5" customHeight="1" x14ac:dyDescent="0.2">
      <c r="A20" s="132"/>
      <c r="B20" s="129"/>
      <c r="C20" s="131" t="s">
        <v>31</v>
      </c>
      <c r="D20" s="131"/>
      <c r="E20" s="9">
        <v>6</v>
      </c>
      <c r="F20" s="120"/>
      <c r="G20" s="120"/>
      <c r="H20" s="98"/>
      <c r="I20" s="98"/>
      <c r="J20" s="90"/>
      <c r="K20" s="90"/>
      <c r="L20" s="57"/>
      <c r="M20" s="57"/>
      <c r="N20" s="75"/>
      <c r="O20" s="75"/>
    </row>
    <row r="21" spans="1:15" ht="36" customHeight="1" x14ac:dyDescent="0.2">
      <c r="A21" s="132"/>
      <c r="B21" s="129"/>
      <c r="C21" s="131" t="s">
        <v>32</v>
      </c>
      <c r="D21" s="131"/>
      <c r="E21" s="9">
        <v>2</v>
      </c>
      <c r="F21" s="120"/>
      <c r="G21" s="120"/>
      <c r="H21" s="98"/>
      <c r="I21" s="98"/>
      <c r="J21" s="90"/>
      <c r="K21" s="90"/>
      <c r="L21" s="57"/>
      <c r="M21" s="57"/>
      <c r="N21" s="75"/>
      <c r="O21" s="75"/>
    </row>
    <row r="22" spans="1:15" ht="129.75" customHeight="1" x14ac:dyDescent="0.2">
      <c r="A22" s="18" t="s">
        <v>33</v>
      </c>
      <c r="B22" s="9">
        <v>5</v>
      </c>
      <c r="C22" s="131" t="s">
        <v>35</v>
      </c>
      <c r="D22" s="131"/>
      <c r="E22" s="9">
        <v>5</v>
      </c>
      <c r="F22" s="120"/>
      <c r="G22" s="120"/>
      <c r="H22" s="98"/>
      <c r="I22" s="98"/>
      <c r="J22" s="90"/>
      <c r="K22" s="90"/>
      <c r="L22" s="57"/>
      <c r="M22" s="57"/>
      <c r="N22" s="75"/>
      <c r="O22" s="75"/>
    </row>
    <row r="23" spans="1:15" ht="69" customHeight="1" x14ac:dyDescent="0.2">
      <c r="A23" s="14" t="s">
        <v>34</v>
      </c>
      <c r="B23" s="9">
        <v>6</v>
      </c>
      <c r="C23" s="131" t="s">
        <v>88</v>
      </c>
      <c r="D23" s="131"/>
      <c r="E23" s="9">
        <v>6</v>
      </c>
      <c r="F23" s="120"/>
      <c r="G23" s="120"/>
      <c r="H23" s="98"/>
      <c r="I23" s="98"/>
      <c r="J23" s="90"/>
      <c r="K23" s="90"/>
      <c r="L23" s="57"/>
      <c r="M23" s="57"/>
      <c r="N23" s="75"/>
      <c r="O23" s="75"/>
    </row>
    <row r="24" spans="1:15" ht="15.75" x14ac:dyDescent="0.25">
      <c r="B24" s="5">
        <f>SUM(B3:B23)</f>
        <v>100</v>
      </c>
      <c r="C24" s="3"/>
      <c r="E24" s="5">
        <f>SUM(E3:E23)</f>
        <v>100</v>
      </c>
      <c r="F24" s="5"/>
      <c r="G24" s="5">
        <f t="shared" ref="G24:O24" si="0">SUM(G3:G23)</f>
        <v>0</v>
      </c>
      <c r="H24" s="5"/>
      <c r="I24" s="5">
        <f t="shared" si="0"/>
        <v>0</v>
      </c>
      <c r="J24" s="5"/>
      <c r="K24" s="5">
        <f t="shared" si="0"/>
        <v>0</v>
      </c>
      <c r="L24" s="5"/>
      <c r="M24" s="5">
        <f t="shared" si="0"/>
        <v>0</v>
      </c>
      <c r="N24" s="5"/>
      <c r="O24" s="5">
        <f t="shared" si="0"/>
        <v>0</v>
      </c>
    </row>
    <row r="25" spans="1:15" ht="15.75" x14ac:dyDescent="0.25">
      <c r="C25" s="3"/>
    </row>
    <row r="26" spans="1:15" ht="15.75" x14ac:dyDescent="0.25">
      <c r="C26" s="3"/>
    </row>
    <row r="27" spans="1:15" ht="15.75" x14ac:dyDescent="0.25">
      <c r="C27" s="2"/>
    </row>
    <row r="28" spans="1:15" ht="15.75" x14ac:dyDescent="0.25">
      <c r="C28" s="2"/>
    </row>
    <row r="29" spans="1:15" ht="15.75" x14ac:dyDescent="0.25">
      <c r="C29" s="1"/>
    </row>
  </sheetData>
  <mergeCells count="29">
    <mergeCell ref="A19:A21"/>
    <mergeCell ref="B19:B21"/>
    <mergeCell ref="A3:A9"/>
    <mergeCell ref="B3:B9"/>
    <mergeCell ref="A10:A14"/>
    <mergeCell ref="B10:B14"/>
    <mergeCell ref="A17:A18"/>
    <mergeCell ref="B17:B18"/>
    <mergeCell ref="C22:D22"/>
    <mergeCell ref="C23:D23"/>
    <mergeCell ref="C19:D19"/>
    <mergeCell ref="C20:D20"/>
    <mergeCell ref="C21:D21"/>
    <mergeCell ref="E5:E7"/>
    <mergeCell ref="C5:C7"/>
    <mergeCell ref="C8:D8"/>
    <mergeCell ref="C9:D9"/>
    <mergeCell ref="C15:D15"/>
    <mergeCell ref="C16:D16"/>
    <mergeCell ref="A1:A2"/>
    <mergeCell ref="B1:B2"/>
    <mergeCell ref="C1:C2"/>
    <mergeCell ref="D1:D2"/>
    <mergeCell ref="N1:O1"/>
    <mergeCell ref="E1:E2"/>
    <mergeCell ref="F1:G1"/>
    <mergeCell ref="H1:I1"/>
    <mergeCell ref="J1:K1"/>
    <mergeCell ref="L1:M1"/>
  </mergeCells>
  <phoneticPr fontId="10" type="noConversion"/>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29E8A-0FD4-4BC2-91D9-99C59913CE81}">
  <dimension ref="A1:O31"/>
  <sheetViews>
    <sheetView rightToLeft="1" topLeftCell="A9" workbookViewId="0">
      <selection activeCell="B18" sqref="B18"/>
    </sheetView>
  </sheetViews>
  <sheetFormatPr defaultRowHeight="14.25" x14ac:dyDescent="0.2"/>
  <cols>
    <col min="2" max="2" width="38.625" customWidth="1"/>
    <col min="3" max="3" width="15.75" customWidth="1"/>
    <col min="4" max="4" width="16.75" customWidth="1"/>
    <col min="5" max="6" width="15.375" customWidth="1"/>
    <col min="7" max="7" width="14.125" customWidth="1"/>
    <col min="8" max="8" width="10.625" customWidth="1"/>
    <col min="9" max="9" width="13.875" customWidth="1"/>
    <col min="10" max="10" width="11" customWidth="1"/>
    <col min="11" max="11" width="13.875" customWidth="1"/>
    <col min="12" max="12" width="10.875" customWidth="1"/>
    <col min="13" max="13" width="15.5" customWidth="1"/>
    <col min="14" max="14" width="10.875" customWidth="1"/>
    <col min="15" max="15" width="14.125" customWidth="1"/>
  </cols>
  <sheetData>
    <row r="1" spans="1:15" ht="15.75" thickBot="1" x14ac:dyDescent="0.3">
      <c r="A1" s="136" t="s">
        <v>90</v>
      </c>
      <c r="B1" s="136"/>
    </row>
    <row r="2" spans="1:15" ht="15" x14ac:dyDescent="0.2">
      <c r="A2" s="23" t="s">
        <v>41</v>
      </c>
      <c r="B2" s="24" t="s">
        <v>6</v>
      </c>
      <c r="C2" s="99" t="s">
        <v>13</v>
      </c>
      <c r="D2" s="91" t="s">
        <v>14</v>
      </c>
      <c r="E2" s="84" t="s">
        <v>15</v>
      </c>
      <c r="F2" s="78" t="s">
        <v>37</v>
      </c>
      <c r="G2" s="69" t="s">
        <v>38</v>
      </c>
    </row>
    <row r="3" spans="1:15" ht="15" x14ac:dyDescent="0.2">
      <c r="A3" s="25" t="s">
        <v>39</v>
      </c>
      <c r="B3" s="21" t="s">
        <v>92</v>
      </c>
      <c r="C3" s="39"/>
      <c r="D3" s="45"/>
      <c r="E3" s="51"/>
      <c r="F3" s="57"/>
      <c r="G3" s="63"/>
    </row>
    <row r="4" spans="1:15" ht="15.75" thickBot="1" x14ac:dyDescent="0.25">
      <c r="A4" s="104" t="s">
        <v>40</v>
      </c>
      <c r="B4" s="105" t="s">
        <v>42</v>
      </c>
      <c r="C4" s="106"/>
      <c r="D4" s="107"/>
      <c r="E4" s="108"/>
      <c r="F4" s="109"/>
      <c r="G4" s="110"/>
    </row>
    <row r="5" spans="1:15" ht="15.75" thickBot="1" x14ac:dyDescent="0.25">
      <c r="A5" s="111" t="s">
        <v>106</v>
      </c>
      <c r="B5" s="112" t="s">
        <v>89</v>
      </c>
      <c r="C5" s="36">
        <f>C3+4*C4</f>
        <v>0</v>
      </c>
      <c r="D5" s="42">
        <f>D3+4*D4</f>
        <v>0</v>
      </c>
      <c r="E5" s="48">
        <f>E3+4*E4</f>
        <v>0</v>
      </c>
      <c r="F5" s="54">
        <f>F3+4*F4</f>
        <v>0</v>
      </c>
      <c r="G5" s="60">
        <f>G3+4*G4</f>
        <v>0</v>
      </c>
    </row>
    <row r="6" spans="1:15" ht="15" x14ac:dyDescent="0.2">
      <c r="A6" s="5"/>
      <c r="B6" s="19"/>
    </row>
    <row r="7" spans="1:15" ht="15.75" thickBot="1" x14ac:dyDescent="0.25">
      <c r="A7" s="5"/>
      <c r="B7" s="20"/>
    </row>
    <row r="8" spans="1:15" ht="15" customHeight="1" x14ac:dyDescent="0.2">
      <c r="A8" s="138" t="s">
        <v>91</v>
      </c>
      <c r="B8" s="139"/>
      <c r="C8" s="161" t="s">
        <v>13</v>
      </c>
      <c r="D8" s="162" t="s">
        <v>14</v>
      </c>
      <c r="E8" s="163" t="s">
        <v>15</v>
      </c>
      <c r="F8" s="164" t="s">
        <v>37</v>
      </c>
      <c r="G8" s="165" t="s">
        <v>38</v>
      </c>
    </row>
    <row r="9" spans="1:15" ht="42.75" x14ac:dyDescent="0.2">
      <c r="A9" s="140"/>
      <c r="B9" s="141"/>
      <c r="C9" s="100" t="s">
        <v>43</v>
      </c>
      <c r="D9" s="96" t="s">
        <v>43</v>
      </c>
      <c r="E9" s="88" t="s">
        <v>43</v>
      </c>
      <c r="F9" s="82" t="s">
        <v>43</v>
      </c>
      <c r="G9" s="71" t="s">
        <v>43</v>
      </c>
    </row>
    <row r="10" spans="1:15" ht="28.5" customHeight="1" thickBot="1" x14ac:dyDescent="0.25">
      <c r="A10" s="166" t="s">
        <v>101</v>
      </c>
      <c r="B10" s="167"/>
      <c r="C10" s="40"/>
      <c r="D10" s="46"/>
      <c r="E10" s="52"/>
      <c r="F10" s="58"/>
      <c r="G10" s="70"/>
    </row>
    <row r="13" spans="1:15" ht="15.75" thickBot="1" x14ac:dyDescent="0.3">
      <c r="B13" s="4" t="s">
        <v>44</v>
      </c>
    </row>
    <row r="14" spans="1:15" ht="15" x14ac:dyDescent="0.2">
      <c r="A14" s="146" t="s">
        <v>45</v>
      </c>
      <c r="B14" s="144" t="s">
        <v>46</v>
      </c>
      <c r="C14" s="144" t="s">
        <v>47</v>
      </c>
      <c r="D14" s="144" t="s">
        <v>67</v>
      </c>
      <c r="E14" s="144" t="s">
        <v>61</v>
      </c>
      <c r="F14" s="137" t="s">
        <v>13</v>
      </c>
      <c r="G14" s="137"/>
      <c r="H14" s="142" t="s">
        <v>14</v>
      </c>
      <c r="I14" s="142"/>
      <c r="J14" s="143" t="s">
        <v>15</v>
      </c>
      <c r="K14" s="143"/>
      <c r="L14" s="133" t="s">
        <v>37</v>
      </c>
      <c r="M14" s="133"/>
      <c r="N14" s="134" t="s">
        <v>38</v>
      </c>
      <c r="O14" s="135"/>
    </row>
    <row r="15" spans="1:15" ht="47.25" x14ac:dyDescent="0.2">
      <c r="A15" s="147"/>
      <c r="B15" s="145"/>
      <c r="C15" s="145"/>
      <c r="D15" s="145"/>
      <c r="E15" s="145"/>
      <c r="F15" s="101" t="s">
        <v>62</v>
      </c>
      <c r="G15" s="101" t="s">
        <v>48</v>
      </c>
      <c r="H15" s="92" t="s">
        <v>63</v>
      </c>
      <c r="I15" s="93" t="s">
        <v>48</v>
      </c>
      <c r="J15" s="85" t="s">
        <v>64</v>
      </c>
      <c r="K15" s="85" t="s">
        <v>48</v>
      </c>
      <c r="L15" s="79" t="s">
        <v>65</v>
      </c>
      <c r="M15" s="79" t="s">
        <v>48</v>
      </c>
      <c r="N15" s="72" t="s">
        <v>66</v>
      </c>
      <c r="O15" s="73" t="s">
        <v>48</v>
      </c>
    </row>
    <row r="16" spans="1:15" ht="21" customHeight="1" x14ac:dyDescent="0.2">
      <c r="A16" s="30">
        <v>3.1</v>
      </c>
      <c r="B16" s="28" t="s">
        <v>49</v>
      </c>
      <c r="C16" s="28" t="s">
        <v>50</v>
      </c>
      <c r="D16" s="27">
        <v>600</v>
      </c>
      <c r="E16" s="27">
        <v>8</v>
      </c>
      <c r="F16" s="102"/>
      <c r="G16" s="39">
        <f>(1-F16)*$D16*$E16</f>
        <v>4800</v>
      </c>
      <c r="H16" s="94"/>
      <c r="I16" s="45">
        <f>(1-H16)*$D16*$E16</f>
        <v>4800</v>
      </c>
      <c r="J16" s="86"/>
      <c r="K16" s="51">
        <f>(1-J16)*$D16*$E16</f>
        <v>4800</v>
      </c>
      <c r="L16" s="80"/>
      <c r="M16" s="57">
        <f>(1-L16)*$D16*$E16</f>
        <v>4800</v>
      </c>
      <c r="N16" s="74"/>
      <c r="O16" s="75">
        <f>(1-N16)*$D16*$E16</f>
        <v>4800</v>
      </c>
    </row>
    <row r="17" spans="1:15" ht="14.25" customHeight="1" x14ac:dyDescent="0.2">
      <c r="A17" s="30">
        <v>3.2</v>
      </c>
      <c r="B17" s="28" t="s">
        <v>51</v>
      </c>
      <c r="C17" s="28" t="s">
        <v>52</v>
      </c>
      <c r="D17" s="29">
        <v>3300</v>
      </c>
      <c r="E17" s="27">
        <v>1</v>
      </c>
      <c r="F17" s="102"/>
      <c r="G17" s="39">
        <f t="shared" ref="G17:G27" si="0">(1-F17)*$D17*$E17</f>
        <v>3300</v>
      </c>
      <c r="H17" s="94"/>
      <c r="I17" s="45">
        <f t="shared" ref="I17:I27" si="1">(1-H17)*$D17*$E17</f>
        <v>3300</v>
      </c>
      <c r="J17" s="86"/>
      <c r="K17" s="51">
        <f t="shared" ref="K17:K27" si="2">(1-J17)*$D17*$E17</f>
        <v>3300</v>
      </c>
      <c r="L17" s="80"/>
      <c r="M17" s="57">
        <f t="shared" ref="M17:M27" si="3">(1-L17)*$D17*$E17</f>
        <v>3300</v>
      </c>
      <c r="N17" s="74"/>
      <c r="O17" s="75">
        <f t="shared" ref="O17:O27" si="4">(1-N17)*$D17*$E17</f>
        <v>3300</v>
      </c>
    </row>
    <row r="18" spans="1:15" ht="31.5" x14ac:dyDescent="0.2">
      <c r="A18" s="30">
        <v>3.3</v>
      </c>
      <c r="B18" s="28" t="s">
        <v>53</v>
      </c>
      <c r="C18" s="28" t="s">
        <v>52</v>
      </c>
      <c r="D18" s="29">
        <v>6600</v>
      </c>
      <c r="E18" s="27">
        <v>1</v>
      </c>
      <c r="F18" s="102"/>
      <c r="G18" s="39">
        <f t="shared" si="0"/>
        <v>6600</v>
      </c>
      <c r="H18" s="94"/>
      <c r="I18" s="45">
        <f t="shared" si="1"/>
        <v>6600</v>
      </c>
      <c r="J18" s="86"/>
      <c r="K18" s="51">
        <f t="shared" si="2"/>
        <v>6600</v>
      </c>
      <c r="L18" s="80"/>
      <c r="M18" s="57">
        <f t="shared" si="3"/>
        <v>6600</v>
      </c>
      <c r="N18" s="74"/>
      <c r="O18" s="75">
        <f t="shared" si="4"/>
        <v>6600</v>
      </c>
    </row>
    <row r="19" spans="1:15" ht="31.5" x14ac:dyDescent="0.2">
      <c r="A19" s="30">
        <v>3.4</v>
      </c>
      <c r="B19" s="28" t="s">
        <v>54</v>
      </c>
      <c r="C19" s="28" t="s">
        <v>52</v>
      </c>
      <c r="D19" s="29">
        <v>7950</v>
      </c>
      <c r="E19" s="27">
        <v>1</v>
      </c>
      <c r="F19" s="102"/>
      <c r="G19" s="39">
        <f t="shared" si="0"/>
        <v>7950</v>
      </c>
      <c r="H19" s="94"/>
      <c r="I19" s="45">
        <f t="shared" si="1"/>
        <v>7950</v>
      </c>
      <c r="J19" s="86"/>
      <c r="K19" s="51">
        <f t="shared" si="2"/>
        <v>7950</v>
      </c>
      <c r="L19" s="80"/>
      <c r="M19" s="57">
        <f t="shared" si="3"/>
        <v>7950</v>
      </c>
      <c r="N19" s="74"/>
      <c r="O19" s="75">
        <f t="shared" si="4"/>
        <v>7950</v>
      </c>
    </row>
    <row r="20" spans="1:15" ht="15.75" x14ac:dyDescent="0.2">
      <c r="A20" s="30">
        <v>3.5</v>
      </c>
      <c r="B20" s="28" t="s">
        <v>55</v>
      </c>
      <c r="C20" s="28" t="s">
        <v>52</v>
      </c>
      <c r="D20" s="29">
        <v>2800</v>
      </c>
      <c r="E20" s="27">
        <v>1</v>
      </c>
      <c r="F20" s="102"/>
      <c r="G20" s="39">
        <f t="shared" si="0"/>
        <v>2800</v>
      </c>
      <c r="H20" s="94"/>
      <c r="I20" s="45">
        <f t="shared" si="1"/>
        <v>2800</v>
      </c>
      <c r="J20" s="86"/>
      <c r="K20" s="51">
        <f t="shared" si="2"/>
        <v>2800</v>
      </c>
      <c r="L20" s="80"/>
      <c r="M20" s="57">
        <f t="shared" si="3"/>
        <v>2800</v>
      </c>
      <c r="N20" s="74"/>
      <c r="O20" s="75">
        <f t="shared" si="4"/>
        <v>2800</v>
      </c>
    </row>
    <row r="21" spans="1:15" ht="14.25" customHeight="1" x14ac:dyDescent="0.2">
      <c r="A21" s="30">
        <v>3.6</v>
      </c>
      <c r="B21" s="28" t="s">
        <v>56</v>
      </c>
      <c r="C21" s="28" t="s">
        <v>52</v>
      </c>
      <c r="D21" s="29">
        <v>3000</v>
      </c>
      <c r="E21" s="27">
        <v>0.5</v>
      </c>
      <c r="F21" s="102"/>
      <c r="G21" s="39">
        <f t="shared" si="0"/>
        <v>1500</v>
      </c>
      <c r="H21" s="94"/>
      <c r="I21" s="45">
        <f t="shared" si="1"/>
        <v>1500</v>
      </c>
      <c r="J21" s="86"/>
      <c r="K21" s="51">
        <f t="shared" si="2"/>
        <v>1500</v>
      </c>
      <c r="L21" s="80"/>
      <c r="M21" s="57">
        <f t="shared" si="3"/>
        <v>1500</v>
      </c>
      <c r="N21" s="74"/>
      <c r="O21" s="75">
        <f t="shared" si="4"/>
        <v>1500</v>
      </c>
    </row>
    <row r="22" spans="1:15" ht="14.25" customHeight="1" x14ac:dyDescent="0.2">
      <c r="A22" s="30">
        <v>3.7</v>
      </c>
      <c r="B22" s="28" t="s">
        <v>103</v>
      </c>
      <c r="C22" s="28" t="s">
        <v>52</v>
      </c>
      <c r="D22" s="29">
        <v>2750</v>
      </c>
      <c r="E22" s="27">
        <v>1</v>
      </c>
      <c r="F22" s="102"/>
      <c r="G22" s="39">
        <f t="shared" si="0"/>
        <v>2750</v>
      </c>
      <c r="H22" s="94"/>
      <c r="I22" s="45">
        <f t="shared" si="1"/>
        <v>2750</v>
      </c>
      <c r="J22" s="86"/>
      <c r="K22" s="51">
        <f t="shared" si="2"/>
        <v>2750</v>
      </c>
      <c r="L22" s="80"/>
      <c r="M22" s="57">
        <f t="shared" si="3"/>
        <v>2750</v>
      </c>
      <c r="N22" s="74"/>
      <c r="O22" s="75">
        <f t="shared" si="4"/>
        <v>2750</v>
      </c>
    </row>
    <row r="23" spans="1:15" ht="15.75" x14ac:dyDescent="0.2">
      <c r="A23" s="30">
        <v>3.8</v>
      </c>
      <c r="B23" s="28" t="s">
        <v>104</v>
      </c>
      <c r="C23" s="28" t="s">
        <v>57</v>
      </c>
      <c r="D23" s="27">
        <v>450</v>
      </c>
      <c r="E23" s="27">
        <v>1</v>
      </c>
      <c r="F23" s="102"/>
      <c r="G23" s="39">
        <f t="shared" si="0"/>
        <v>450</v>
      </c>
      <c r="H23" s="94"/>
      <c r="I23" s="45">
        <f t="shared" si="1"/>
        <v>450</v>
      </c>
      <c r="J23" s="86"/>
      <c r="K23" s="51">
        <f t="shared" si="2"/>
        <v>450</v>
      </c>
      <c r="L23" s="80"/>
      <c r="M23" s="57">
        <f t="shared" si="3"/>
        <v>450</v>
      </c>
      <c r="N23" s="74"/>
      <c r="O23" s="75">
        <f t="shared" si="4"/>
        <v>450</v>
      </c>
    </row>
    <row r="24" spans="1:15" ht="35.25" customHeight="1" x14ac:dyDescent="0.2">
      <c r="A24" s="30">
        <v>3.9</v>
      </c>
      <c r="B24" s="28" t="s">
        <v>105</v>
      </c>
      <c r="C24" s="28" t="s">
        <v>52</v>
      </c>
      <c r="D24" s="29">
        <v>4000</v>
      </c>
      <c r="E24" s="27">
        <v>0.25</v>
      </c>
      <c r="F24" s="102"/>
      <c r="G24" s="39">
        <f t="shared" si="0"/>
        <v>1000</v>
      </c>
      <c r="H24" s="94"/>
      <c r="I24" s="45">
        <f t="shared" si="1"/>
        <v>1000</v>
      </c>
      <c r="J24" s="86"/>
      <c r="K24" s="51">
        <f t="shared" si="2"/>
        <v>1000</v>
      </c>
      <c r="L24" s="80"/>
      <c r="M24" s="57">
        <f t="shared" si="3"/>
        <v>1000</v>
      </c>
      <c r="N24" s="74"/>
      <c r="O24" s="75">
        <f t="shared" si="4"/>
        <v>1000</v>
      </c>
    </row>
    <row r="25" spans="1:15" ht="39" customHeight="1" x14ac:dyDescent="0.2">
      <c r="A25" s="30">
        <v>3.1</v>
      </c>
      <c r="B25" s="28" t="s">
        <v>58</v>
      </c>
      <c r="C25" s="28" t="s">
        <v>52</v>
      </c>
      <c r="D25" s="29">
        <v>1050</v>
      </c>
      <c r="E25" s="27">
        <v>1</v>
      </c>
      <c r="F25" s="102"/>
      <c r="G25" s="39">
        <f t="shared" si="0"/>
        <v>1050</v>
      </c>
      <c r="H25" s="94"/>
      <c r="I25" s="45">
        <f t="shared" si="1"/>
        <v>1050</v>
      </c>
      <c r="J25" s="86"/>
      <c r="K25" s="51">
        <f t="shared" si="2"/>
        <v>1050</v>
      </c>
      <c r="L25" s="80"/>
      <c r="M25" s="57">
        <f t="shared" si="3"/>
        <v>1050</v>
      </c>
      <c r="N25" s="74"/>
      <c r="O25" s="75">
        <f t="shared" si="4"/>
        <v>1050</v>
      </c>
    </row>
    <row r="26" spans="1:15" ht="47.25" x14ac:dyDescent="0.2">
      <c r="A26" s="30">
        <v>3.11</v>
      </c>
      <c r="B26" s="28" t="s">
        <v>59</v>
      </c>
      <c r="C26" s="28" t="s">
        <v>50</v>
      </c>
      <c r="D26" s="27">
        <v>290</v>
      </c>
      <c r="E26" s="27">
        <v>8</v>
      </c>
      <c r="F26" s="102"/>
      <c r="G26" s="39">
        <f t="shared" si="0"/>
        <v>2320</v>
      </c>
      <c r="H26" s="94"/>
      <c r="I26" s="45">
        <f t="shared" si="1"/>
        <v>2320</v>
      </c>
      <c r="J26" s="86"/>
      <c r="K26" s="51">
        <f t="shared" si="2"/>
        <v>2320</v>
      </c>
      <c r="L26" s="80"/>
      <c r="M26" s="57">
        <f t="shared" si="3"/>
        <v>2320</v>
      </c>
      <c r="N26" s="74"/>
      <c r="O26" s="75">
        <f t="shared" si="4"/>
        <v>2320</v>
      </c>
    </row>
    <row r="27" spans="1:15" ht="32.25" thickBot="1" x14ac:dyDescent="0.25">
      <c r="A27" s="31">
        <v>3.12</v>
      </c>
      <c r="B27" s="32" t="s">
        <v>60</v>
      </c>
      <c r="C27" s="32" t="s">
        <v>50</v>
      </c>
      <c r="D27" s="33">
        <v>201</v>
      </c>
      <c r="E27" s="33">
        <v>8</v>
      </c>
      <c r="F27" s="103"/>
      <c r="G27" s="106">
        <f t="shared" si="0"/>
        <v>1608</v>
      </c>
      <c r="H27" s="95"/>
      <c r="I27" s="107">
        <f t="shared" si="1"/>
        <v>1608</v>
      </c>
      <c r="J27" s="87"/>
      <c r="K27" s="108">
        <f t="shared" si="2"/>
        <v>1608</v>
      </c>
      <c r="L27" s="81"/>
      <c r="M27" s="109">
        <f t="shared" si="3"/>
        <v>1608</v>
      </c>
      <c r="N27" s="76"/>
      <c r="O27" s="117">
        <f t="shared" si="4"/>
        <v>1608</v>
      </c>
    </row>
    <row r="28" spans="1:15" ht="15.75" thickBot="1" x14ac:dyDescent="0.3">
      <c r="F28" s="35" t="s">
        <v>68</v>
      </c>
      <c r="G28" s="113">
        <f>SUM(G16:G27)</f>
        <v>36128</v>
      </c>
      <c r="H28" s="41" t="s">
        <v>69</v>
      </c>
      <c r="I28" s="114">
        <f>SUM(I16:I27)</f>
        <v>36128</v>
      </c>
      <c r="J28" s="47" t="s">
        <v>70</v>
      </c>
      <c r="K28" s="115">
        <f>SUM(K16:K27)</f>
        <v>36128</v>
      </c>
      <c r="L28" s="53" t="s">
        <v>71</v>
      </c>
      <c r="M28" s="116">
        <f>SUM(M16:M27)</f>
        <v>36128</v>
      </c>
      <c r="N28" s="59" t="s">
        <v>72</v>
      </c>
      <c r="O28" s="118">
        <f>SUM(O16:O27)</f>
        <v>36128</v>
      </c>
    </row>
    <row r="30" spans="1:15" x14ac:dyDescent="0.2">
      <c r="A30" s="26"/>
    </row>
    <row r="31" spans="1:15" ht="15" x14ac:dyDescent="0.25">
      <c r="D31" s="34"/>
    </row>
  </sheetData>
  <mergeCells count="13">
    <mergeCell ref="A10:B10"/>
    <mergeCell ref="D14:D15"/>
    <mergeCell ref="C14:C15"/>
    <mergeCell ref="B14:B15"/>
    <mergeCell ref="A14:A15"/>
    <mergeCell ref="F14:G14"/>
    <mergeCell ref="H14:I14"/>
    <mergeCell ref="J14:K14"/>
    <mergeCell ref="L14:M14"/>
    <mergeCell ref="N14:O14"/>
    <mergeCell ref="E14:E15"/>
    <mergeCell ref="A1:B1"/>
    <mergeCell ref="A8:B9"/>
  </mergeCells>
  <phoneticPr fontId="1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32F54-CE33-46F6-A67D-73A59B9412E8}">
  <dimension ref="A1:H14"/>
  <sheetViews>
    <sheetView rightToLeft="1" tabSelected="1" workbookViewId="0">
      <selection activeCell="C17" sqref="C17"/>
    </sheetView>
  </sheetViews>
  <sheetFormatPr defaultRowHeight="14.25" x14ac:dyDescent="0.2"/>
  <cols>
    <col min="1" max="1" width="12.75" customWidth="1"/>
    <col min="2" max="2" width="14.5" bestFit="1" customWidth="1"/>
    <col min="3" max="3" width="35.75" customWidth="1"/>
  </cols>
  <sheetData>
    <row r="1" spans="1:8" ht="15.75" thickBot="1" x14ac:dyDescent="0.3">
      <c r="D1" s="35" t="s">
        <v>13</v>
      </c>
      <c r="E1" s="41" t="s">
        <v>14</v>
      </c>
      <c r="F1" s="47" t="s">
        <v>15</v>
      </c>
      <c r="G1" s="53" t="s">
        <v>37</v>
      </c>
      <c r="H1" s="59" t="s">
        <v>38</v>
      </c>
    </row>
    <row r="2" spans="1:8" ht="15.75" thickBot="1" x14ac:dyDescent="0.3">
      <c r="A2" s="148" t="s">
        <v>73</v>
      </c>
      <c r="B2" s="149"/>
      <c r="C2" s="149"/>
      <c r="D2" s="36">
        <f>'שקלול איכות'!G24</f>
        <v>0</v>
      </c>
      <c r="E2" s="42">
        <f>'שקלול איכות'!I24</f>
        <v>0</v>
      </c>
      <c r="F2" s="48">
        <f>'שקלול איכות'!K24</f>
        <v>0</v>
      </c>
      <c r="G2" s="54">
        <f>'שקלול איכות'!M24</f>
        <v>0</v>
      </c>
      <c r="H2" s="60">
        <f>'שקלול איכות'!O24</f>
        <v>0</v>
      </c>
    </row>
    <row r="3" spans="1:8" x14ac:dyDescent="0.2">
      <c r="D3" s="37"/>
      <c r="E3" s="43"/>
      <c r="F3" s="49"/>
      <c r="G3" s="55"/>
      <c r="H3" s="61"/>
    </row>
    <row r="4" spans="1:8" ht="15" thickBot="1" x14ac:dyDescent="0.25">
      <c r="D4" s="37"/>
      <c r="E4" s="43"/>
      <c r="F4" s="49"/>
      <c r="G4" s="55"/>
      <c r="H4" s="61"/>
    </row>
    <row r="5" spans="1:8" x14ac:dyDescent="0.2">
      <c r="A5" s="150" t="s">
        <v>74</v>
      </c>
      <c r="B5" s="153" t="s">
        <v>93</v>
      </c>
      <c r="C5" s="24" t="s">
        <v>94</v>
      </c>
      <c r="D5" s="38">
        <f>'הצעת מחיר'!C5</f>
        <v>0</v>
      </c>
      <c r="E5" s="44">
        <f>'הצעת מחיר'!D5</f>
        <v>0</v>
      </c>
      <c r="F5" s="50">
        <f>'הצעת מחיר'!E5</f>
        <v>0</v>
      </c>
      <c r="G5" s="56">
        <f>'הצעת מחיר'!F5</f>
        <v>0</v>
      </c>
      <c r="H5" s="62">
        <f>'הצעת מחיר'!G5</f>
        <v>0</v>
      </c>
    </row>
    <row r="6" spans="1:8" ht="15" x14ac:dyDescent="0.25">
      <c r="A6" s="151"/>
      <c r="B6" s="154"/>
      <c r="C6" s="158" t="s">
        <v>97</v>
      </c>
      <c r="D6" s="39">
        <f>IF(D5=MIN($D$5:$H$5),100,MIN($D$5:$H$5)/D5*100)</f>
        <v>100</v>
      </c>
      <c r="E6" s="45">
        <f t="shared" ref="E6:H6" si="0">IF(E5=MIN($D$5:$H$5),100,MIN($D$5:$H$5)/E5*100)</f>
        <v>100</v>
      </c>
      <c r="F6" s="51">
        <f t="shared" si="0"/>
        <v>100</v>
      </c>
      <c r="G6" s="57">
        <f t="shared" si="0"/>
        <v>100</v>
      </c>
      <c r="H6" s="63">
        <f t="shared" si="0"/>
        <v>100</v>
      </c>
    </row>
    <row r="7" spans="1:8" x14ac:dyDescent="0.2">
      <c r="A7" s="151"/>
      <c r="B7" s="154" t="s">
        <v>96</v>
      </c>
      <c r="C7" s="22" t="s">
        <v>95</v>
      </c>
      <c r="D7" s="39">
        <f>'הצעת מחיר'!G28</f>
        <v>36128</v>
      </c>
      <c r="E7" s="45">
        <f>'הצעת מחיר'!I28</f>
        <v>36128</v>
      </c>
      <c r="F7" s="51">
        <f>'הצעת מחיר'!K28</f>
        <v>36128</v>
      </c>
      <c r="G7" s="57">
        <f>'הצעת מחיר'!M28</f>
        <v>36128</v>
      </c>
      <c r="H7" s="63">
        <f>'הצעת מחיר'!O28</f>
        <v>36128</v>
      </c>
    </row>
    <row r="8" spans="1:8" ht="15" x14ac:dyDescent="0.25">
      <c r="A8" s="151"/>
      <c r="B8" s="154"/>
      <c r="C8" s="159" t="s">
        <v>98</v>
      </c>
      <c r="D8" s="39">
        <f>IF(D7=MIN($D$7:$H$7),100,MIN($D$7:$H$7)/D7*100)</f>
        <v>100</v>
      </c>
      <c r="E8" s="45">
        <f t="shared" ref="E8:H8" si="1">IF(E7=MIN($D$7:$H$7),100,MIN($D$7:$H$7)/E7*100)</f>
        <v>100</v>
      </c>
      <c r="F8" s="51">
        <f t="shared" si="1"/>
        <v>100</v>
      </c>
      <c r="G8" s="57">
        <f t="shared" si="1"/>
        <v>100</v>
      </c>
      <c r="H8" s="63">
        <f t="shared" si="1"/>
        <v>100</v>
      </c>
    </row>
    <row r="9" spans="1:8" x14ac:dyDescent="0.2">
      <c r="A9" s="151"/>
      <c r="B9" s="154" t="s">
        <v>100</v>
      </c>
      <c r="C9" s="22" t="s">
        <v>76</v>
      </c>
      <c r="D9" s="39">
        <f>'הצעת מחיר'!C10</f>
        <v>0</v>
      </c>
      <c r="E9" s="45">
        <f>'הצעת מחיר'!D10</f>
        <v>0</v>
      </c>
      <c r="F9" s="51">
        <f>'הצעת מחיר'!E10</f>
        <v>0</v>
      </c>
      <c r="G9" s="57">
        <f>'הצעת מחיר'!F10</f>
        <v>0</v>
      </c>
      <c r="H9" s="63">
        <f>'הצעת מחיר'!G10</f>
        <v>0</v>
      </c>
    </row>
    <row r="10" spans="1:8" ht="87" thickBot="1" x14ac:dyDescent="0.25">
      <c r="A10" s="151"/>
      <c r="B10" s="155"/>
      <c r="C10" s="160" t="s">
        <v>99</v>
      </c>
      <c r="D10" s="106">
        <f>D9*10</f>
        <v>0</v>
      </c>
      <c r="E10" s="107">
        <f t="shared" ref="E10:H10" si="2">E9*10</f>
        <v>0</v>
      </c>
      <c r="F10" s="108">
        <f t="shared" si="2"/>
        <v>0</v>
      </c>
      <c r="G10" s="109">
        <f t="shared" si="2"/>
        <v>0</v>
      </c>
      <c r="H10" s="110">
        <f t="shared" si="2"/>
        <v>0</v>
      </c>
    </row>
    <row r="11" spans="1:8" ht="15.75" thickBot="1" x14ac:dyDescent="0.3">
      <c r="A11" s="152"/>
      <c r="B11" s="156" t="s">
        <v>102</v>
      </c>
      <c r="C11" s="157"/>
      <c r="D11" s="36">
        <f>D6*48%+D10*32%+D8*20%</f>
        <v>68</v>
      </c>
      <c r="E11" s="42">
        <f t="shared" ref="E11:H11" si="3">E6*48%+E10*32%+E8*20%</f>
        <v>68</v>
      </c>
      <c r="F11" s="48">
        <f t="shared" si="3"/>
        <v>68</v>
      </c>
      <c r="G11" s="54">
        <f t="shared" si="3"/>
        <v>68</v>
      </c>
      <c r="H11" s="60">
        <f t="shared" si="3"/>
        <v>68</v>
      </c>
    </row>
    <row r="12" spans="1:8" x14ac:dyDescent="0.2">
      <c r="D12" s="37"/>
      <c r="E12" s="43"/>
      <c r="F12" s="49"/>
      <c r="G12" s="55"/>
      <c r="H12" s="61"/>
    </row>
    <row r="13" spans="1:8" ht="15" thickBot="1" x14ac:dyDescent="0.25">
      <c r="D13" s="37"/>
      <c r="E13" s="43"/>
      <c r="F13" s="49"/>
      <c r="G13" s="55"/>
      <c r="H13" s="61"/>
    </row>
    <row r="14" spans="1:8" ht="15.75" thickBot="1" x14ac:dyDescent="0.3">
      <c r="A14" s="148" t="s">
        <v>75</v>
      </c>
      <c r="B14" s="149"/>
      <c r="C14" s="149"/>
      <c r="D14" s="64">
        <f>D2*75%+D11*25%</f>
        <v>17</v>
      </c>
      <c r="E14" s="65">
        <f t="shared" ref="E14:H14" si="4">E2*75%+E11*25%</f>
        <v>17</v>
      </c>
      <c r="F14" s="66">
        <f t="shared" si="4"/>
        <v>17</v>
      </c>
      <c r="G14" s="67">
        <f t="shared" si="4"/>
        <v>17</v>
      </c>
      <c r="H14" s="68">
        <f t="shared" si="4"/>
        <v>17</v>
      </c>
    </row>
  </sheetData>
  <mergeCells count="7">
    <mergeCell ref="A2:C2"/>
    <mergeCell ref="A14:C14"/>
    <mergeCell ref="A5:A11"/>
    <mergeCell ref="B5:B6"/>
    <mergeCell ref="B7:B8"/>
    <mergeCell ref="B9:B10"/>
    <mergeCell ref="B11:C11"/>
  </mergeCells>
  <phoneticPr fontId="10" type="noConversion"/>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שקלול איכות</vt:lpstr>
      <vt:lpstr>הצעת מחיר</vt:lpstr>
      <vt:lpstr>שקלול ציון הצעה</vt:lpstr>
      <vt:lpstr>'הצעת מחיר'!_ftn1</vt:lpstr>
      <vt:lpstr>'הצעת מחיר'!_ftnref1</vt:lpstr>
      <vt:lpstr>'שקלול איכות'!_Hlk85653706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2022-10-24T18:30:19Z</dcterms:created>
  <dcterms:modified xsi:type="dcterms:W3CDTF">2023-03-08T14:45:13Z</dcterms:modified>
</cp:coreProperties>
</file>